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1760"/>
  </bookViews>
  <sheets>
    <sheet name="кырг." sheetId="2" r:id="rId1"/>
  </sheets>
  <calcPr calcId="145621"/>
</workbook>
</file>

<file path=xl/calcChain.xml><?xml version="1.0" encoding="utf-8"?>
<calcChain xmlns="http://schemas.openxmlformats.org/spreadsheetml/2006/main">
  <c r="F197" i="2" l="1"/>
  <c r="E197" i="2"/>
  <c r="H195" i="2"/>
  <c r="H196" i="2"/>
  <c r="E136" i="2"/>
  <c r="H164" i="2"/>
  <c r="H165" i="2"/>
  <c r="F166" i="2"/>
  <c r="E166" i="2"/>
  <c r="F136" i="2"/>
  <c r="H134" i="2"/>
  <c r="H135" i="2"/>
  <c r="H157" i="2"/>
  <c r="H158" i="2"/>
  <c r="E159" i="2"/>
  <c r="F130" i="2"/>
  <c r="E130" i="2"/>
  <c r="H128" i="2"/>
  <c r="H129" i="2"/>
  <c r="F48" i="2"/>
  <c r="E48" i="2"/>
  <c r="F42" i="2"/>
  <c r="F49" i="2" s="1"/>
  <c r="E42" i="2"/>
  <c r="F26" i="2"/>
  <c r="E26" i="2"/>
  <c r="H25" i="2"/>
  <c r="H27" i="2"/>
  <c r="F13" i="2"/>
  <c r="E13" i="2"/>
  <c r="H12" i="2"/>
  <c r="E49" i="2" l="1"/>
  <c r="H13" i="2"/>
  <c r="H26" i="2"/>
  <c r="F191" i="2"/>
  <c r="E191" i="2"/>
  <c r="F188" i="2"/>
  <c r="E188" i="2"/>
  <c r="F182" i="2"/>
  <c r="E182" i="2"/>
  <c r="F179" i="2"/>
  <c r="E179" i="2"/>
  <c r="F159" i="2"/>
  <c r="F155" i="2"/>
  <c r="E155" i="2"/>
  <c r="F150" i="2"/>
  <c r="E150" i="2"/>
  <c r="F142" i="2"/>
  <c r="E142" i="2"/>
  <c r="F126" i="2"/>
  <c r="E126" i="2"/>
  <c r="F122" i="2"/>
  <c r="E122" i="2"/>
  <c r="F118" i="2"/>
  <c r="E118" i="2"/>
  <c r="F115" i="2"/>
  <c r="E115" i="2"/>
  <c r="H110" i="2"/>
  <c r="F112" i="2"/>
  <c r="E112" i="2"/>
  <c r="A105" i="2"/>
  <c r="H99" i="2"/>
  <c r="H100" i="2"/>
  <c r="F94" i="2"/>
  <c r="F103" i="2" s="1"/>
  <c r="E94" i="2"/>
  <c r="E103" i="2" s="1"/>
  <c r="H80" i="2"/>
  <c r="H81" i="2"/>
  <c r="H77" i="2"/>
  <c r="H78" i="2"/>
  <c r="F79" i="2"/>
  <c r="E79" i="2"/>
  <c r="F75" i="2"/>
  <c r="F85" i="2" s="1"/>
  <c r="E75" i="2"/>
  <c r="H73" i="2"/>
  <c r="H74" i="2"/>
  <c r="A68" i="2"/>
  <c r="F64" i="2"/>
  <c r="E64" i="2"/>
  <c r="F57" i="2"/>
  <c r="E57" i="2"/>
  <c r="A51" i="2"/>
  <c r="A52" i="2" s="1"/>
  <c r="A53" i="2" s="1"/>
  <c r="A54" i="2" s="1"/>
  <c r="H40" i="2"/>
  <c r="H41" i="2"/>
  <c r="A36" i="2"/>
  <c r="A37" i="2" s="1"/>
  <c r="A38" i="2" s="1"/>
  <c r="A39" i="2" s="1"/>
  <c r="A40" i="2" s="1"/>
  <c r="F131" i="2" l="1"/>
  <c r="E131" i="2"/>
  <c r="E85" i="2"/>
  <c r="F65" i="2"/>
  <c r="E65" i="2"/>
  <c r="G40" i="2"/>
  <c r="A41" i="2"/>
  <c r="A21" i="2"/>
  <c r="A22" i="2" s="1"/>
  <c r="A23" i="2" s="1"/>
  <c r="G41" i="2" l="1"/>
  <c r="A42" i="2"/>
  <c r="A43" i="2" s="1"/>
  <c r="A44" i="2" s="1"/>
  <c r="A45" i="2" s="1"/>
  <c r="A46" i="2" l="1"/>
  <c r="A47" i="2" s="1"/>
  <c r="A48" i="2" s="1"/>
  <c r="A49" i="2" s="1"/>
  <c r="F9" i="2" l="1"/>
  <c r="E9" i="2"/>
  <c r="F18" i="2"/>
  <c r="E18" i="2"/>
  <c r="E19" i="2" l="1"/>
  <c r="F19" i="2"/>
  <c r="H194" i="2"/>
  <c r="H193" i="2"/>
  <c r="H190" i="2"/>
  <c r="H189" i="2"/>
  <c r="H187" i="2"/>
  <c r="H186" i="2"/>
  <c r="H185" i="2"/>
  <c r="H184" i="2"/>
  <c r="H183" i="2"/>
  <c r="H181" i="2"/>
  <c r="H180" i="2"/>
  <c r="H178" i="2"/>
  <c r="H177" i="2"/>
  <c r="H176" i="2"/>
  <c r="H175" i="2"/>
  <c r="F174" i="2"/>
  <c r="E174" i="2"/>
  <c r="H173" i="2"/>
  <c r="H172" i="2"/>
  <c r="F171" i="2"/>
  <c r="F198" i="2" s="1"/>
  <c r="E171" i="2"/>
  <c r="E198" i="2" s="1"/>
  <c r="H170" i="2"/>
  <c r="H169" i="2"/>
  <c r="H168" i="2"/>
  <c r="H167" i="2"/>
  <c r="H163" i="2"/>
  <c r="A163" i="2"/>
  <c r="H160" i="2"/>
  <c r="H156" i="2"/>
  <c r="H154" i="2"/>
  <c r="H153" i="2"/>
  <c r="H152" i="2"/>
  <c r="H151" i="2"/>
  <c r="H149" i="2"/>
  <c r="H148" i="2"/>
  <c r="F147" i="2"/>
  <c r="F161" i="2" s="1"/>
  <c r="E147" i="2"/>
  <c r="E161" i="2" s="1"/>
  <c r="H146" i="2"/>
  <c r="H145" i="2"/>
  <c r="H144" i="2"/>
  <c r="H143" i="2"/>
  <c r="H141" i="2"/>
  <c r="H140" i="2"/>
  <c r="H139" i="2"/>
  <c r="H138" i="2"/>
  <c r="H137" i="2"/>
  <c r="H133" i="2"/>
  <c r="A133" i="2"/>
  <c r="H127" i="2"/>
  <c r="H125" i="2"/>
  <c r="H124" i="2"/>
  <c r="H123" i="2"/>
  <c r="H121" i="2"/>
  <c r="H120" i="2"/>
  <c r="H119" i="2"/>
  <c r="H117" i="2"/>
  <c r="H116" i="2"/>
  <c r="H114" i="2"/>
  <c r="H113" i="2"/>
  <c r="H111" i="2"/>
  <c r="H109" i="2"/>
  <c r="H108" i="2"/>
  <c r="H107" i="2"/>
  <c r="H106" i="2"/>
  <c r="A106" i="2"/>
  <c r="A107" i="2" s="1"/>
  <c r="A108" i="2" s="1"/>
  <c r="A109" i="2" s="1"/>
  <c r="H102" i="2"/>
  <c r="H101" i="2"/>
  <c r="H98" i="2"/>
  <c r="H97" i="2"/>
  <c r="H96" i="2"/>
  <c r="H95" i="2"/>
  <c r="H93" i="2"/>
  <c r="H92" i="2"/>
  <c r="H91" i="2"/>
  <c r="H90" i="2"/>
  <c r="H89" i="2"/>
  <c r="H88" i="2"/>
  <c r="H87" i="2"/>
  <c r="A87" i="2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H84" i="2"/>
  <c r="H83" i="2"/>
  <c r="H82" i="2"/>
  <c r="H79" i="2"/>
  <c r="H76" i="2"/>
  <c r="H72" i="2"/>
  <c r="H71" i="2"/>
  <c r="H70" i="2"/>
  <c r="H69" i="2"/>
  <c r="H63" i="2"/>
  <c r="H62" i="2"/>
  <c r="H61" i="2"/>
  <c r="H60" i="2"/>
  <c r="H59" i="2"/>
  <c r="H58" i="2"/>
  <c r="H56" i="2"/>
  <c r="H55" i="2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H47" i="2"/>
  <c r="H46" i="2"/>
  <c r="H43" i="2"/>
  <c r="F33" i="2"/>
  <c r="F34" i="2" s="1"/>
  <c r="E33" i="2"/>
  <c r="H32" i="2"/>
  <c r="H31" i="2"/>
  <c r="H30" i="2"/>
  <c r="H29" i="2"/>
  <c r="H28" i="2"/>
  <c r="H24" i="2"/>
  <c r="H23" i="2"/>
  <c r="H17" i="2"/>
  <c r="H16" i="2"/>
  <c r="H15" i="2"/>
  <c r="H11" i="2"/>
  <c r="H8" i="2"/>
  <c r="H7" i="2"/>
  <c r="A7" i="2"/>
  <c r="A8" i="2" s="1"/>
  <c r="A9" i="2" s="1"/>
  <c r="A10" i="2" s="1"/>
  <c r="A11" i="2" s="1"/>
  <c r="A135" i="2" l="1"/>
  <c r="A134" i="2"/>
  <c r="G134" i="2" s="1"/>
  <c r="A165" i="2"/>
  <c r="G165" i="2" s="1"/>
  <c r="A164" i="2"/>
  <c r="G164" i="2" s="1"/>
  <c r="E199" i="2"/>
  <c r="E34" i="2"/>
  <c r="E66" i="2" s="1"/>
  <c r="F199" i="2"/>
  <c r="A12" i="2"/>
  <c r="A110" i="2"/>
  <c r="A101" i="2"/>
  <c r="A102" i="2" s="1"/>
  <c r="A103" i="2" s="1"/>
  <c r="A99" i="2"/>
  <c r="H122" i="2"/>
  <c r="A69" i="2"/>
  <c r="A70" i="2" s="1"/>
  <c r="A71" i="2" s="1"/>
  <c r="A72" i="2" s="1"/>
  <c r="H57" i="2"/>
  <c r="H147" i="2"/>
  <c r="H136" i="2"/>
  <c r="H44" i="2"/>
  <c r="G133" i="2"/>
  <c r="H155" i="2"/>
  <c r="H53" i="2"/>
  <c r="H39" i="2"/>
  <c r="H166" i="2"/>
  <c r="H179" i="2"/>
  <c r="H182" i="2"/>
  <c r="H14" i="2"/>
  <c r="H191" i="2"/>
  <c r="H42" i="2"/>
  <c r="H54" i="2"/>
  <c r="H130" i="2"/>
  <c r="H150" i="2"/>
  <c r="H197" i="2"/>
  <c r="H36" i="2"/>
  <c r="H48" i="2"/>
  <c r="H103" i="2"/>
  <c r="H112" i="2"/>
  <c r="H115" i="2"/>
  <c r="H188" i="2"/>
  <c r="H10" i="2"/>
  <c r="H22" i="2"/>
  <c r="H52" i="2"/>
  <c r="F66" i="2"/>
  <c r="H64" i="2"/>
  <c r="H94" i="2"/>
  <c r="H142" i="2"/>
  <c r="H171" i="2"/>
  <c r="H174" i="2"/>
  <c r="H192" i="2"/>
  <c r="H75" i="2"/>
  <c r="G87" i="2"/>
  <c r="H18" i="2"/>
  <c r="H33" i="2"/>
  <c r="H37" i="2"/>
  <c r="H38" i="2"/>
  <c r="H126" i="2"/>
  <c r="H159" i="2"/>
  <c r="H105" i="2"/>
  <c r="G7" i="2"/>
  <c r="H9" i="2"/>
  <c r="G88" i="2"/>
  <c r="H21" i="2"/>
  <c r="H85" i="2"/>
  <c r="H68" i="2"/>
  <c r="H45" i="2"/>
  <c r="H51" i="2"/>
  <c r="H118" i="2"/>
  <c r="G163" i="2"/>
  <c r="E200" i="2" l="1"/>
  <c r="F200" i="2"/>
  <c r="A166" i="2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36" i="2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G135" i="2"/>
  <c r="G12" i="2"/>
  <c r="A13" i="2"/>
  <c r="G110" i="2"/>
  <c r="A111" i="2"/>
  <c r="A112" i="2" s="1"/>
  <c r="A113" i="2" s="1"/>
  <c r="A114" i="2" s="1"/>
  <c r="A115" i="2" s="1"/>
  <c r="A100" i="2"/>
  <c r="G100" i="2" s="1"/>
  <c r="G99" i="2"/>
  <c r="A73" i="2"/>
  <c r="H34" i="2"/>
  <c r="G36" i="2"/>
  <c r="H161" i="2"/>
  <c r="F203" i="2"/>
  <c r="H19" i="2"/>
  <c r="H198" i="2"/>
  <c r="G51" i="2"/>
  <c r="G8" i="2"/>
  <c r="E203" i="2"/>
  <c r="E204" i="2"/>
  <c r="G89" i="2"/>
  <c r="H131" i="2"/>
  <c r="H65" i="2"/>
  <c r="H49" i="2"/>
  <c r="G21" i="2"/>
  <c r="A195" i="2" l="1"/>
  <c r="G157" i="2"/>
  <c r="A158" i="2"/>
  <c r="A14" i="2"/>
  <c r="A15" i="2" s="1"/>
  <c r="A16" i="2" s="1"/>
  <c r="A17" i="2" s="1"/>
  <c r="A18" i="2" s="1"/>
  <c r="A19" i="2" s="1"/>
  <c r="G13" i="2"/>
  <c r="A116" i="2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G73" i="2"/>
  <c r="A74" i="2"/>
  <c r="G136" i="2"/>
  <c r="H66" i="2"/>
  <c r="H203" i="2" s="1"/>
  <c r="G105" i="2"/>
  <c r="E205" i="2"/>
  <c r="G90" i="2"/>
  <c r="G9" i="2"/>
  <c r="F204" i="2"/>
  <c r="H199" i="2"/>
  <c r="H204" i="2" s="1"/>
  <c r="A196" i="2" l="1"/>
  <c r="G195" i="2"/>
  <c r="G158" i="2"/>
  <c r="A159" i="2"/>
  <c r="A160" i="2" s="1"/>
  <c r="A161" i="2" s="1"/>
  <c r="A129" i="2"/>
  <c r="A128" i="2"/>
  <c r="G128" i="2" s="1"/>
  <c r="G74" i="2"/>
  <c r="A75" i="2"/>
  <c r="A76" i="2" s="1"/>
  <c r="F205" i="2"/>
  <c r="H205" i="2" s="1"/>
  <c r="G68" i="2"/>
  <c r="G106" i="2"/>
  <c r="G137" i="2"/>
  <c r="G166" i="2"/>
  <c r="H200" i="2"/>
  <c r="G91" i="2"/>
  <c r="G196" i="2" l="1"/>
  <c r="A197" i="2"/>
  <c r="A198" i="2" s="1"/>
  <c r="A130" i="2"/>
  <c r="G129" i="2"/>
  <c r="A77" i="2"/>
  <c r="G69" i="2"/>
  <c r="G70" i="2"/>
  <c r="G52" i="2"/>
  <c r="G37" i="2"/>
  <c r="G138" i="2"/>
  <c r="G22" i="2"/>
  <c r="G92" i="2"/>
  <c r="G167" i="2"/>
  <c r="G107" i="2"/>
  <c r="A131" i="2" l="1"/>
  <c r="G130" i="2"/>
  <c r="A78" i="2"/>
  <c r="G77" i="2"/>
  <c r="G71" i="2"/>
  <c r="G168" i="2"/>
  <c r="G10" i="2"/>
  <c r="G93" i="2"/>
  <c r="G139" i="2"/>
  <c r="G108" i="2"/>
  <c r="G23" i="2"/>
  <c r="A24" i="2"/>
  <c r="A25" i="2" s="1"/>
  <c r="G25" i="2" l="1"/>
  <c r="A26" i="2"/>
  <c r="A79" i="2"/>
  <c r="G78" i="2"/>
  <c r="G72" i="2"/>
  <c r="G109" i="2"/>
  <c r="G94" i="2"/>
  <c r="G24" i="2"/>
  <c r="G140" i="2"/>
  <c r="G169" i="2"/>
  <c r="G26" i="2" l="1"/>
  <c r="A27" i="2"/>
  <c r="A80" i="2"/>
  <c r="G95" i="2"/>
  <c r="G170" i="2"/>
  <c r="G141" i="2"/>
  <c r="G53" i="2"/>
  <c r="G38" i="2"/>
  <c r="G111" i="2"/>
  <c r="A28" i="2" l="1"/>
  <c r="G27" i="2"/>
  <c r="A81" i="2"/>
  <c r="G80" i="2"/>
  <c r="G171" i="2"/>
  <c r="G11" i="2"/>
  <c r="G112" i="2"/>
  <c r="G142" i="2"/>
  <c r="G96" i="2"/>
  <c r="G81" i="2" l="1"/>
  <c r="A82" i="2"/>
  <c r="A83" i="2" s="1"/>
  <c r="A84" i="2" s="1"/>
  <c r="A85" i="2" s="1"/>
  <c r="A199" i="2" s="1"/>
  <c r="G75" i="2"/>
  <c r="G113" i="2"/>
  <c r="G143" i="2"/>
  <c r="G172" i="2"/>
  <c r="G97" i="2"/>
  <c r="G76" i="2" l="1"/>
  <c r="G28" i="2"/>
  <c r="A29" i="2"/>
  <c r="G98" i="2"/>
  <c r="G173" i="2"/>
  <c r="G144" i="2"/>
  <c r="G114" i="2"/>
  <c r="G54" i="2"/>
  <c r="G79" i="2" l="1"/>
  <c r="G55" i="2"/>
  <c r="G101" i="2"/>
  <c r="G14" i="2"/>
  <c r="G115" i="2"/>
  <c r="G39" i="2"/>
  <c r="G174" i="2"/>
  <c r="G145" i="2"/>
  <c r="A30" i="2"/>
  <c r="G29" i="2"/>
  <c r="G82" i="2" l="1"/>
  <c r="G56" i="2"/>
  <c r="A31" i="2"/>
  <c r="G30" i="2"/>
  <c r="G175" i="2"/>
  <c r="G15" i="2"/>
  <c r="G102" i="2"/>
  <c r="G103" i="2" s="1"/>
  <c r="G146" i="2"/>
  <c r="G83" i="2" l="1"/>
  <c r="G116" i="2"/>
  <c r="G31" i="2"/>
  <c r="A32" i="2"/>
  <c r="G147" i="2"/>
  <c r="G16" i="2"/>
  <c r="G176" i="2"/>
  <c r="G57" i="2"/>
  <c r="G84" i="2" l="1"/>
  <c r="G85" i="2" s="1"/>
  <c r="G148" i="2"/>
  <c r="G58" i="2"/>
  <c r="G18" i="2"/>
  <c r="G19" i="2" s="1"/>
  <c r="G17" i="2"/>
  <c r="G32" i="2"/>
  <c r="A33" i="2"/>
  <c r="G42" i="2"/>
  <c r="G177" i="2"/>
  <c r="G117" i="2"/>
  <c r="G33" i="2" l="1"/>
  <c r="G34" i="2" s="1"/>
  <c r="A34" i="2"/>
  <c r="A66" i="2" s="1"/>
  <c r="A200" i="2" s="1"/>
  <c r="G149" i="2"/>
  <c r="G43" i="2"/>
  <c r="G59" i="2"/>
  <c r="G118" i="2"/>
  <c r="G178" i="2"/>
  <c r="G179" i="2" l="1"/>
  <c r="G60" i="2"/>
  <c r="G119" i="2"/>
  <c r="G150" i="2"/>
  <c r="G180" i="2" l="1"/>
  <c r="G120" i="2"/>
  <c r="G61" i="2"/>
  <c r="G151" i="2"/>
  <c r="G181" i="2" l="1"/>
  <c r="G152" i="2"/>
  <c r="G62" i="2"/>
  <c r="G121" i="2"/>
  <c r="G122" i="2" l="1"/>
  <c r="G44" i="2"/>
  <c r="G182" i="2"/>
  <c r="G64" i="2"/>
  <c r="G65" i="2" s="1"/>
  <c r="G63" i="2"/>
  <c r="G153" i="2"/>
  <c r="G123" i="2" l="1"/>
  <c r="G154" i="2"/>
  <c r="G183" i="2"/>
  <c r="G46" i="2" l="1"/>
  <c r="G184" i="2"/>
  <c r="G155" i="2"/>
  <c r="G47" i="2"/>
  <c r="G124" i="2"/>
  <c r="A203" i="2" l="1"/>
  <c r="G48" i="2"/>
  <c r="G45" i="2"/>
  <c r="G185" i="2"/>
  <c r="G125" i="2"/>
  <c r="G156" i="2"/>
  <c r="G49" i="2" l="1"/>
  <c r="G186" i="2"/>
  <c r="G126" i="2"/>
  <c r="G131" i="2" s="1"/>
  <c r="G66" i="2" l="1"/>
  <c r="G203" i="2" s="1"/>
  <c r="G127" i="2"/>
  <c r="G187" i="2"/>
  <c r="G159" i="2"/>
  <c r="G188" i="2" l="1"/>
  <c r="G160" i="2"/>
  <c r="G161" i="2" s="1"/>
  <c r="G189" i="2" l="1"/>
  <c r="G190" i="2" l="1"/>
  <c r="G191" i="2" l="1"/>
  <c r="G192" i="2" l="1"/>
  <c r="G193" i="2" l="1"/>
  <c r="G194" i="2" l="1"/>
  <c r="G197" i="2" l="1"/>
  <c r="G198" i="2" l="1"/>
  <c r="G199" i="2" s="1"/>
  <c r="G200" i="2" s="1"/>
  <c r="A204" i="2"/>
  <c r="A205" i="2" s="1"/>
  <c r="G204" i="2" l="1"/>
  <c r="G205" i="2" s="1"/>
</calcChain>
</file>

<file path=xl/sharedStrings.xml><?xml version="1.0" encoding="utf-8"?>
<sst xmlns="http://schemas.openxmlformats.org/spreadsheetml/2006/main" count="236" uniqueCount="186">
  <si>
    <t>кыргызский язык</t>
  </si>
  <si>
    <t>Контингент</t>
  </si>
  <si>
    <t>№ п/п</t>
  </si>
  <si>
    <t>Автор и наименование учебника</t>
  </si>
  <si>
    <t>год издания</t>
  </si>
  <si>
    <t>всего в фонде</t>
  </si>
  <si>
    <t>выдано в использование</t>
  </si>
  <si>
    <t>%   обесп-ти по фонду гр. 5 : гр.1 х 100</t>
  </si>
  <si>
    <t>%  использования  фонда гр. 6 : гр.5 х 100</t>
  </si>
  <si>
    <t>1 класс (6)</t>
  </si>
  <si>
    <t>Кубаталиева Б. Алиппе</t>
  </si>
  <si>
    <t>Рысбаев С.  Алиппе</t>
  </si>
  <si>
    <t>Мамбетова З., Архипова Т.В. Мекен таануу</t>
  </si>
  <si>
    <t>Мамбетова З. Мекен таануу</t>
  </si>
  <si>
    <t>Рыспаев С. Адеп алиппеси</t>
  </si>
  <si>
    <t>Жумакадырова Ч. Турмуш тиричилик коопсуздугунун негиздери   1-9</t>
  </si>
  <si>
    <t>ИТОГО: 1 класс</t>
  </si>
  <si>
    <t>Чокошева Б., Акунова А.Р.  Кыргыз тили</t>
  </si>
  <si>
    <t>Ысманова Ж. ж.б. Адеп</t>
  </si>
  <si>
    <t>Касей М.  ж.б. Музыка</t>
  </si>
  <si>
    <t>Акматов  Д.  Көркөм өнөр</t>
  </si>
  <si>
    <t>ИТОГО: 2 класс</t>
  </si>
  <si>
    <t>Акунова А.Р., Чокошева С.Кыргыз тили</t>
  </si>
  <si>
    <t>Итого: Кыргыз тили</t>
  </si>
  <si>
    <t>Итого: Мекен таануу</t>
  </si>
  <si>
    <t>Бекбоев И.Б. Математика</t>
  </si>
  <si>
    <t>ИТОГО: 3 класс</t>
  </si>
  <si>
    <t>4 класс (10)</t>
  </si>
  <si>
    <t xml:space="preserve">Чокошева Б. С., Акунова А. Р. Кыргыз тили </t>
  </si>
  <si>
    <t>Рысбаев С.К. Адабий окуу</t>
  </si>
  <si>
    <t>Задорожная Н.П. Русский язык и чтение</t>
  </si>
  <si>
    <t>Бухова Е. А. Мекен таануу</t>
  </si>
  <si>
    <t>Мамбетова Мекен таануу</t>
  </si>
  <si>
    <t>Касей М.  Музыка</t>
  </si>
  <si>
    <t>ИТОГО: 4 класс</t>
  </si>
  <si>
    <t>Итого за 1-4 кл</t>
  </si>
  <si>
    <t>Койлубаева А. Кыргыз тили</t>
  </si>
  <si>
    <t>Каменецская В.Русское слово в 2-х ч.</t>
  </si>
  <si>
    <t>Итого:  Математика</t>
  </si>
  <si>
    <t>Мамбетакунов Э. Табият таануу</t>
  </si>
  <si>
    <t>ИТОГО за 5 класс</t>
  </si>
  <si>
    <t>Виленкин Н. Математика</t>
  </si>
  <si>
    <t>Итого: Математики</t>
  </si>
  <si>
    <t>ИТОГО за 6 класс</t>
  </si>
  <si>
    <t>Усөналиев С. Кыргыз тили</t>
  </si>
  <si>
    <t>Тагаев М., Симонова О. Русский язык</t>
  </si>
  <si>
    <t>Итого :Русский язык</t>
  </si>
  <si>
    <t>Мейманалиев Т. Литературное чтение</t>
  </si>
  <si>
    <t xml:space="preserve">Макарычев  Ю. Алгебра </t>
  </si>
  <si>
    <t>Итого: Алгебра</t>
  </si>
  <si>
    <t>Айылчиев А. Геометрия 7-9 кл</t>
  </si>
  <si>
    <t>Мамбетакунов Э.Физика</t>
  </si>
  <si>
    <t>Итого: Физика</t>
  </si>
  <si>
    <t>Итого:Биология</t>
  </si>
  <si>
    <t>Омурбеков Т. Кыргызстан тарыхы</t>
  </si>
  <si>
    <t>Осмонов А.  Орто кылымдын тарыхы</t>
  </si>
  <si>
    <t>Орускулов Т. Информатика  7-9</t>
  </si>
  <si>
    <t>ИТОГО за 7 класс</t>
  </si>
  <si>
    <t>Иманов А.И. Кыргыз тили</t>
  </si>
  <si>
    <t>Исаков Б. Кыргыз адабияты</t>
  </si>
  <si>
    <t>Соронкулов Г. Литературное чтение</t>
  </si>
  <si>
    <t>Закиров Н.З. Биология. Адам</t>
  </si>
  <si>
    <t>Карашев Т. Физика</t>
  </si>
  <si>
    <t>Молдогазиева С.  Химия</t>
  </si>
  <si>
    <t>Итого: Химия</t>
  </si>
  <si>
    <t>Байзаков С. А.  Алгебра</t>
  </si>
  <si>
    <t>Дооталиев А. Жаны тарых</t>
  </si>
  <si>
    <t>ИТОГО за 8 класс</t>
  </si>
  <si>
    <t>Алымов Б. Кыргыз адабияты</t>
  </si>
  <si>
    <t>Смелкова З.С. Русская литература</t>
  </si>
  <si>
    <t>Супрун А.Е.  Русский  язык 8-9</t>
  </si>
  <si>
    <t>Доолоткелдиева Т. Биология</t>
  </si>
  <si>
    <t>Иманкулов М.  Кыргызстан тарыхы</t>
  </si>
  <si>
    <t>Омурзакова Т. Сонку тарых</t>
  </si>
  <si>
    <t>Итого: Тарых</t>
  </si>
  <si>
    <t>Итого: Жаран таануу</t>
  </si>
  <si>
    <t>Орускулов Т. Касымалиев М. Инф-ка (Практика) 7-9</t>
  </si>
  <si>
    <t>Итого:  Информатика</t>
  </si>
  <si>
    <t>ИТОГО  за 9 класс</t>
  </si>
  <si>
    <t>Итого 5-9 кл.</t>
  </si>
  <si>
    <t xml:space="preserve">Обеспеченность учебниками </t>
  </si>
  <si>
    <t>контингент</t>
  </si>
  <si>
    <t>Фонд</t>
  </si>
  <si>
    <t>Использование</t>
  </si>
  <si>
    <t>% обеспеченности по фонду</t>
  </si>
  <si>
    <t>% использования фонда</t>
  </si>
  <si>
    <t>ВСЕГО:</t>
  </si>
  <si>
    <t>МП.</t>
  </si>
  <si>
    <t xml:space="preserve">Примечание:  </t>
  </si>
  <si>
    <t xml:space="preserve">2. Процент использования фонда (графа 8) вычисляется  по указанной формуле построчно до конца таблицы. </t>
  </si>
  <si>
    <t>Токтобаева Г.Д. Турмуш тиричилик коопсуздугунун негиздери (кошумча материал)</t>
  </si>
  <si>
    <t>Итого : Турмуш тиричилик коопсуздугунун негиздери</t>
  </si>
  <si>
    <t>Ысманова Ж., Мусаева В. ж.б. Адеп</t>
  </si>
  <si>
    <t>Абдышева Ч., Балута О. и др Англис тили</t>
  </si>
  <si>
    <t>Токтосунов А.Биология 7</t>
  </si>
  <si>
    <t>Исаков Б. Кыргыз тили 7-9 (альтернативдүү)</t>
  </si>
  <si>
    <t>Кудайбергенова Т., Рысбаева Б. Химия</t>
  </si>
  <si>
    <t>Бараталиев О. Кыргыз Республикасынын социалдык - экономикалык  географиясы</t>
  </si>
  <si>
    <t>Кульбаева К. Русский язык</t>
  </si>
  <si>
    <t>2 класс (9)</t>
  </si>
  <si>
    <t xml:space="preserve">Абдухамидова Б. Адабий окуу </t>
  </si>
  <si>
    <t xml:space="preserve">Задорожная Н.П. Русский язык </t>
  </si>
  <si>
    <t>Муратов А., Музыка</t>
  </si>
  <si>
    <t>Задорожная И.П. Русский язык</t>
  </si>
  <si>
    <t>Абдышева Ч., Балута О. жб. Англис тили</t>
  </si>
  <si>
    <t xml:space="preserve">Субанова М. Биология </t>
  </si>
  <si>
    <t>Симонова О.Г. Книга для чтения</t>
  </si>
  <si>
    <t>Юсупова  Т.  Англис тили</t>
  </si>
  <si>
    <t>Старков А.П.  Англис тили</t>
  </si>
  <si>
    <t>Итого: Англис тили</t>
  </si>
  <si>
    <t xml:space="preserve">Ибраев Н., Касымов А.  Алгебра </t>
  </si>
  <si>
    <t>Токтогулов А. Физика (альтернативдуу)</t>
  </si>
  <si>
    <t>Кадыркулов А.  Материктердин жана океандардын географиясы</t>
  </si>
  <si>
    <t>Исаков Б. Кыргыз тили  7-9 кл. (альтернативдуу)</t>
  </si>
  <si>
    <t>Супрун  А. Русский  язык 8-9 кл</t>
  </si>
  <si>
    <t>Юсупова  Т. Англис тили</t>
  </si>
  <si>
    <t>Осмонов А. География</t>
  </si>
  <si>
    <t>Рыспаева Б. Химия</t>
  </si>
  <si>
    <t>Итого :  Тарых</t>
  </si>
  <si>
    <t>8 класс (14)</t>
  </si>
  <si>
    <t>Эсенканов  К. Адам жана коом</t>
  </si>
  <si>
    <t>Иманалиев  М. Алгебра</t>
  </si>
  <si>
    <t>Мамбетакунов Э. Физика</t>
  </si>
  <si>
    <t>Токтогулов С. Физика (альтернативдуу)</t>
  </si>
  <si>
    <t>9 класс (16)</t>
  </si>
  <si>
    <t xml:space="preserve">Осмонов О. Кыргызстан тарыхы жана дуйнолук тарых </t>
  </si>
  <si>
    <t>2013 и выше</t>
  </si>
  <si>
    <t>Омурбаева Д.К. Русский язык  и чтение в 2-х ч.</t>
  </si>
  <si>
    <t xml:space="preserve">Булатова В.А., Шеримбекова А. Ш.  ж.б. Русский язык и чтение. (1, 2-бөлүк) </t>
  </si>
  <si>
    <t>Бухова. Е. А.,  Солошенко О.В., Шаповалова Е.П.  Мекен таануу</t>
  </si>
  <si>
    <t>Касей М., Шамбетова К., Шакирова А.  Музыка</t>
  </si>
  <si>
    <t>3 класс (9)</t>
  </si>
  <si>
    <t>Муратов А., Асакеева Р. Кыргыз адабияты</t>
  </si>
  <si>
    <t>Кыдыралиев С.К.  ж. б. Математика</t>
  </si>
  <si>
    <t>Виленкин Н.Я. ж.б. Математика</t>
  </si>
  <si>
    <t>1995  и выше</t>
  </si>
  <si>
    <t>Дооталиев А. ж. б. Кыргызстандын тарыхы боюнча аңгемелер</t>
  </si>
  <si>
    <t>Итого: История</t>
  </si>
  <si>
    <t>Осмонов Ө.  ж. б. Адам жана коом</t>
  </si>
  <si>
    <t>Мамбеталиев Ч.  ж. б. Технология</t>
  </si>
  <si>
    <t>Орускулов Т. ж.б. Информатика</t>
  </si>
  <si>
    <t>5 класс  (13)</t>
  </si>
  <si>
    <t>Муратов А.  ж. б. Кыргыз адабияты</t>
  </si>
  <si>
    <t>1996 и выше</t>
  </si>
  <si>
    <t xml:space="preserve">Осмонов О. Кыргызстан тарыхы жана дүйнөлүк тарых </t>
  </si>
  <si>
    <t>Осмонов Ө.   ж.б. Адам жана коом</t>
  </si>
  <si>
    <t>6 класс (14)</t>
  </si>
  <si>
    <t>Абдышева Ч., Балута О. ж.б. Англис тили</t>
  </si>
  <si>
    <t>2002 и выше</t>
  </si>
  <si>
    <t>Омурбеков Т., Чоротегин Т. Кыргызстан тарыхы</t>
  </si>
  <si>
    <t>7 класс (12)</t>
  </si>
  <si>
    <t>2005 и выше</t>
  </si>
  <si>
    <t>Ботвинников  А. Чийуу  8-9</t>
  </si>
  <si>
    <t>Иманкулов М.   Эгемен Кыргызстан: Кыргызстан орто мектептеринин 9-класстар үчүн "Кыргызстан тарыхы" окуу китебине толуктама</t>
  </si>
  <si>
    <t>Ботвинников  А.Чийүү  8-9</t>
  </si>
  <si>
    <t>Директор школы____________________________</t>
  </si>
  <si>
    <t>Заведующая библиотекой______________________________</t>
  </si>
  <si>
    <t>(ФИО подпись)</t>
  </si>
  <si>
    <t>3. Для выведения среднего %   по начальной школе (1 - 4 кл.) складываются  итоговые проценты  по каждому классу   и делятся на 4.</t>
  </si>
  <si>
    <t>4. Для выведения среднего %   по средней школе (5 -9 кл.) складываются  итоговые проценты  по каждому классу   и делятся на 5.</t>
  </si>
  <si>
    <t>1. Для вычисления итогового %  за один класс по графе 7,  сумма процентов  графы 7 по одному классу делится на количество предметов, указанных в скобках.</t>
  </si>
  <si>
    <t>Моро М.И. ж. б. Математика 1, 2-бөлүк</t>
  </si>
  <si>
    <t>Итого: Алиппе</t>
  </si>
  <si>
    <t>Итого: Турмуш тиричилик коопсуздугунун негиздери</t>
  </si>
  <si>
    <t>Бекбоев И., Ибраева Н. Математика</t>
  </si>
  <si>
    <t xml:space="preserve">Моро М.И.  ж. б. Математика 1, 2-бөлүк </t>
  </si>
  <si>
    <t>Абдухамидова Б. ж. б. Адабий окуу</t>
  </si>
  <si>
    <t>2014  выше</t>
  </si>
  <si>
    <t>2015  выше</t>
  </si>
  <si>
    <t>Кулматов Т. Физикалык географиясы</t>
  </si>
  <si>
    <t>Алымов  А. Кыргыз адабияты</t>
  </si>
  <si>
    <t>Цыбуля И.Н., Самыкбаева Л.А., Беляев А.А.  ж. б. Информатика 7–9</t>
  </si>
  <si>
    <t xml:space="preserve">Өмүралиев Б. ж. б. Кыргыз тили </t>
  </si>
  <si>
    <t>Саалаев  А. Мамлекет жана укук</t>
  </si>
  <si>
    <t>Мусакожоев Ш. Экономикага киришүү</t>
  </si>
  <si>
    <t>Фельдман Г., Рудзитис Г. Химия</t>
  </si>
  <si>
    <t>Өмүралиев Б.  ж. б. Кыргыз тили</t>
  </si>
  <si>
    <t xml:space="preserve">             Сведения о состоянии  и обеспеченности учебного фонда школьной библиотеки в 2020 -2021  учебном году</t>
  </si>
  <si>
    <t>Указание: заполнить можно столбцы E и F, а в стобце A  клетки A6,A20,A35,A50,A67,A86,A104,A132,A162,A200,A226.</t>
  </si>
  <si>
    <t>1-4 класс</t>
  </si>
  <si>
    <t>5-9 класс</t>
  </si>
  <si>
    <t>СШ №____________________обдасть___________________район_____________________ город________________</t>
  </si>
  <si>
    <t>ВСЕГО за 1-9 класс</t>
  </si>
  <si>
    <t>5.  Средние проценты по параллелям выводятся в отдельную таблицу.</t>
  </si>
  <si>
    <t>Чуй</t>
  </si>
  <si>
    <t>Ж.Саадаев атындагы толук эмес орто мектеби.Кызыл-Аскер Чуй обл Чуй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</si>
</sst>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7030A0"/>
      <name val="Arial"/>
      <family val="2"/>
      <charset val="204"/>
    </font>
    <font>
      <i/>
      <sz val="10"/>
      <color rgb="FF0000FF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FDA9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6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Protection="1"/>
    <xf numFmtId="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11" xfId="0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3" fillId="0" borderId="4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/>
    </xf>
    <xf numFmtId="0" fontId="14" fillId="0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top"/>
    </xf>
    <xf numFmtId="164" fontId="8" fillId="0" borderId="7" xfId="0" applyNumberFormat="1" applyFont="1" applyFill="1" applyBorder="1" applyProtection="1"/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164" fontId="14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vertical="center" wrapText="1"/>
    </xf>
    <xf numFmtId="0" fontId="14" fillId="4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/>
    </xf>
    <xf numFmtId="0" fontId="15" fillId="6" borderId="7" xfId="0" applyFont="1" applyFill="1" applyBorder="1" applyAlignment="1" applyProtection="1">
      <alignment horizontal="center" vertical="center"/>
    </xf>
    <xf numFmtId="0" fontId="26" fillId="4" borderId="7" xfId="0" applyFont="1" applyFill="1" applyBorder="1" applyAlignment="1" applyProtection="1">
      <alignment horizontal="left" vertical="center"/>
    </xf>
    <xf numFmtId="0" fontId="14" fillId="6" borderId="7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/>
    </xf>
    <xf numFmtId="0" fontId="14" fillId="6" borderId="7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vertical="center"/>
    </xf>
    <xf numFmtId="0" fontId="23" fillId="6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/>
    </xf>
    <xf numFmtId="0" fontId="15" fillId="6" borderId="7" xfId="0" applyNumberFormat="1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center"/>
    </xf>
    <xf numFmtId="0" fontId="24" fillId="7" borderId="7" xfId="0" applyFont="1" applyFill="1" applyBorder="1" applyAlignment="1" applyProtection="1">
      <alignment horizontal="center" vertical="center" wrapText="1"/>
    </xf>
    <xf numFmtId="0" fontId="20" fillId="7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26" fillId="4" borderId="7" xfId="0" applyFont="1" applyFill="1" applyBorder="1" applyAlignment="1" applyProtection="1">
      <alignment vertical="center" wrapText="1"/>
    </xf>
    <xf numFmtId="0" fontId="26" fillId="4" borderId="7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center" vertical="center"/>
    </xf>
    <xf numFmtId="0" fontId="25" fillId="6" borderId="7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left" vertical="center" wrapText="1"/>
    </xf>
    <xf numFmtId="164" fontId="8" fillId="0" borderId="7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4" fillId="3" borderId="7" xfId="0" applyNumberFormat="1" applyFont="1" applyFill="1" applyBorder="1" applyAlignment="1" applyProtection="1">
      <alignment horizontal="center" vertical="center"/>
    </xf>
    <xf numFmtId="10" fontId="8" fillId="0" borderId="7" xfId="0" applyNumberFormat="1" applyFont="1" applyFill="1" applyBorder="1" applyAlignment="1" applyProtection="1">
      <alignment horizontal="center" vertical="center" wrapText="1"/>
    </xf>
    <xf numFmtId="10" fontId="8" fillId="4" borderId="7" xfId="0" applyNumberFormat="1" applyFont="1" applyFill="1" applyBorder="1" applyAlignment="1" applyProtection="1">
      <alignment horizontal="center" vertical="center" wrapText="1"/>
    </xf>
    <xf numFmtId="10" fontId="15" fillId="6" borderId="7" xfId="0" applyNumberFormat="1" applyFont="1" applyFill="1" applyBorder="1" applyAlignment="1" applyProtection="1">
      <alignment horizontal="center" vertical="center" wrapText="1"/>
    </xf>
    <xf numFmtId="10" fontId="8" fillId="3" borderId="7" xfId="0" applyNumberFormat="1" applyFont="1" applyFill="1" applyBorder="1" applyAlignment="1" applyProtection="1">
      <alignment horizontal="center" vertical="center" wrapText="1"/>
    </xf>
    <xf numFmtId="10" fontId="15" fillId="5" borderId="7" xfId="0" applyNumberFormat="1" applyFont="1" applyFill="1" applyBorder="1" applyAlignment="1" applyProtection="1">
      <alignment horizontal="center" vertical="center" wrapText="1"/>
    </xf>
    <xf numFmtId="10" fontId="20" fillId="7" borderId="7" xfId="0" applyNumberFormat="1" applyFont="1" applyFill="1" applyBorder="1" applyAlignment="1" applyProtection="1">
      <alignment horizontal="center" vertical="center" wrapText="1"/>
    </xf>
    <xf numFmtId="10" fontId="7" fillId="0" borderId="0" xfId="0" applyNumberFormat="1" applyFont="1" applyFill="1" applyAlignment="1" applyProtection="1">
      <alignment horizontal="center" vertical="center" wrapText="1"/>
    </xf>
    <xf numFmtId="10" fontId="12" fillId="0" borderId="0" xfId="0" applyNumberFormat="1" applyFont="1" applyFill="1" applyAlignment="1" applyProtection="1">
      <alignment horizontal="center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0" fontId="15" fillId="5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10" fontId="5" fillId="0" borderId="5" xfId="0" applyNumberFormat="1" applyFont="1" applyFill="1" applyBorder="1" applyAlignment="1" applyProtection="1">
      <alignment horizontal="center" vertical="center" wrapText="1"/>
    </xf>
    <xf numFmtId="164" fontId="16" fillId="7" borderId="7" xfId="0" applyNumberFormat="1" applyFont="1" applyFill="1" applyBorder="1" applyAlignment="1" applyProtection="1">
      <alignment vertical="center"/>
    </xf>
    <xf numFmtId="164" fontId="17" fillId="7" borderId="7" xfId="0" applyNumberFormat="1" applyFont="1" applyFill="1" applyBorder="1" applyAlignment="1" applyProtection="1">
      <alignment vertical="center"/>
    </xf>
    <xf numFmtId="0" fontId="16" fillId="7" borderId="7" xfId="0" applyNumberFormat="1" applyFont="1" applyFill="1" applyBorder="1" applyAlignment="1" applyProtection="1">
      <alignment horizontal="center" vertical="center" wrapText="1"/>
    </xf>
    <xf numFmtId="10" fontId="16" fillId="7" borderId="7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Protection="1"/>
    <xf numFmtId="0" fontId="30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10" fontId="26" fillId="4" borderId="7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Protection="1"/>
    <xf numFmtId="0" fontId="19" fillId="3" borderId="7" xfId="0" applyFont="1" applyFill="1" applyBorder="1" applyAlignment="1" applyProtection="1">
      <alignment vertical="center" wrapText="1"/>
    </xf>
    <xf numFmtId="0" fontId="26" fillId="4" borderId="7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  <protection locked="0"/>
    </xf>
    <xf numFmtId="0" fontId="26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9" fillId="0" borderId="0" xfId="0" applyFont="1" applyAlignment="1">
      <alignment vertical="center" wrapText="1"/>
    </xf>
    <xf numFmtId="0" fontId="14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10" fontId="16" fillId="2" borderId="7" xfId="0" applyNumberFormat="1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vertical="center"/>
    </xf>
    <xf numFmtId="10" fontId="1" fillId="0" borderId="0" xfId="0" applyNumberFormat="1" applyFont="1" applyProtection="1"/>
    <xf numFmtId="10" fontId="1" fillId="0" borderId="0" xfId="0" applyNumberFormat="1" applyFont="1" applyAlignment="1" applyProtection="1">
      <alignment horizontal="left"/>
    </xf>
    <xf numFmtId="10" fontId="28" fillId="0" borderId="0" xfId="0" applyNumberFormat="1" applyFont="1" applyProtection="1"/>
    <xf numFmtId="164" fontId="8" fillId="9" borderId="7" xfId="0" applyNumberFormat="1" applyFont="1" applyFill="1" applyBorder="1" applyAlignment="1" applyProtection="1">
      <alignment vertical="center"/>
    </xf>
    <xf numFmtId="164" fontId="14" fillId="9" borderId="7" xfId="0" applyNumberFormat="1" applyFont="1" applyFill="1" applyBorder="1" applyAlignment="1" applyProtection="1">
      <alignment vertical="center"/>
    </xf>
    <xf numFmtId="0" fontId="8" fillId="9" borderId="7" xfId="0" applyNumberFormat="1" applyFont="1" applyFill="1" applyBorder="1" applyAlignment="1" applyProtection="1">
      <alignment horizontal="center" vertical="center" wrapText="1"/>
    </xf>
    <xf numFmtId="10" fontId="8" fillId="9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center"/>
    </xf>
    <xf numFmtId="0" fontId="8" fillId="8" borderId="4" xfId="0" applyFont="1" applyFill="1" applyBorder="1" applyAlignment="1" applyProtection="1">
      <alignment vertical="center"/>
      <protection locked="0"/>
    </xf>
    <xf numFmtId="0" fontId="8" fillId="8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5" fillId="3" borderId="0" xfId="0" applyFont="1" applyFill="1" applyProtection="1"/>
    <xf numFmtId="9" fontId="5" fillId="3" borderId="0" xfId="0" applyNumberFormat="1" applyFont="1" applyFill="1" applyAlignment="1" applyProtection="1">
      <alignment horizontal="center" vertical="center"/>
    </xf>
    <xf numFmtId="0" fontId="5" fillId="3" borderId="0" xfId="0" applyFont="1" applyFill="1" applyBorder="1" applyProtection="1"/>
    <xf numFmtId="0" fontId="31" fillId="3" borderId="0" xfId="0" applyFont="1" applyFill="1" applyBorder="1" applyProtection="1"/>
    <xf numFmtId="0" fontId="12" fillId="3" borderId="0" xfId="0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27" fillId="3" borderId="0" xfId="0" applyFont="1" applyFill="1" applyProtection="1"/>
    <xf numFmtId="0" fontId="27" fillId="3" borderId="0" xfId="0" applyFont="1" applyFill="1" applyAlignment="1" applyProtection="1">
      <alignment horizontal="left"/>
    </xf>
    <xf numFmtId="0" fontId="29" fillId="3" borderId="0" xfId="0" applyFont="1" applyFill="1" applyProtection="1"/>
    <xf numFmtId="0" fontId="28" fillId="3" borderId="0" xfId="0" applyFont="1" applyFill="1" applyAlignment="1" applyProtection="1">
      <alignment horizontal="left" vertical="center"/>
    </xf>
    <xf numFmtId="0" fontId="28" fillId="3" borderId="0" xfId="0" applyFont="1" applyFill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top" wrapText="1"/>
    </xf>
    <xf numFmtId="164" fontId="8" fillId="0" borderId="7" xfId="0" applyNumberFormat="1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 applyProtection="1">
      <alignment horizontal="righ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8" fillId="9" borderId="14" xfId="0" applyNumberFormat="1" applyFont="1" applyFill="1" applyBorder="1" applyAlignment="1" applyProtection="1">
      <alignment horizontal="center" vertical="center"/>
    </xf>
    <xf numFmtId="0" fontId="8" fillId="9" borderId="15" xfId="0" applyNumberFormat="1" applyFont="1" applyFill="1" applyBorder="1" applyAlignment="1" applyProtection="1">
      <alignment horizontal="center" vertical="center"/>
    </xf>
    <xf numFmtId="0" fontId="16" fillId="7" borderId="14" xfId="0" applyNumberFormat="1" applyFont="1" applyFill="1" applyBorder="1" applyAlignment="1" applyProtection="1">
      <alignment horizontal="center" vertical="center"/>
    </xf>
    <xf numFmtId="0" fontId="16" fillId="7" borderId="1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FFDA9"/>
      <color rgb="FF99FF99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729"/>
  <sheetViews>
    <sheetView tabSelected="1" topLeftCell="A63" zoomScale="90" zoomScaleNormal="90" workbookViewId="0">
      <selection activeCell="F68" sqref="F68"/>
    </sheetView>
  </sheetViews>
  <sheetFormatPr defaultRowHeight="15" x14ac:dyDescent="0.25"/>
  <cols>
    <col min="1" max="1" width="9.7109375" style="9" customWidth="1"/>
    <col min="2" max="2" width="9.28515625" style="14" customWidth="1"/>
    <col min="3" max="3" width="51.140625" style="69" customWidth="1"/>
    <col min="4" max="4" width="11.85546875" style="31" customWidth="1"/>
    <col min="5" max="5" width="15.42578125" style="82" customWidth="1"/>
    <col min="6" max="6" width="15.42578125" style="83" customWidth="1"/>
    <col min="7" max="8" width="15.42578125" style="78" customWidth="1"/>
    <col min="9" max="11" width="13.42578125" style="2" customWidth="1"/>
    <col min="12" max="12" width="13.42578125" style="138" customWidth="1"/>
    <col min="13" max="349" width="13.42578125" style="2" customWidth="1"/>
    <col min="350" max="512" width="9.140625" style="2"/>
    <col min="513" max="513" width="6.42578125" style="2" customWidth="1"/>
    <col min="514" max="514" width="6.140625" style="2" customWidth="1"/>
    <col min="515" max="515" width="45.5703125" style="2" customWidth="1"/>
    <col min="516" max="516" width="11.85546875" style="2" customWidth="1"/>
    <col min="517" max="517" width="13" style="2" customWidth="1"/>
    <col min="518" max="518" width="15.28515625" style="2" customWidth="1"/>
    <col min="519" max="519" width="12.42578125" style="2" customWidth="1"/>
    <col min="520" max="520" width="11.28515625" style="2" customWidth="1"/>
    <col min="521" max="521" width="30.7109375" style="2" customWidth="1"/>
    <col min="522" max="529" width="9.140625" style="2"/>
    <col min="530" max="530" width="18.28515625" style="2" customWidth="1"/>
    <col min="531" max="768" width="9.140625" style="2"/>
    <col min="769" max="769" width="6.42578125" style="2" customWidth="1"/>
    <col min="770" max="770" width="6.140625" style="2" customWidth="1"/>
    <col min="771" max="771" width="45.5703125" style="2" customWidth="1"/>
    <col min="772" max="772" width="11.85546875" style="2" customWidth="1"/>
    <col min="773" max="773" width="13" style="2" customWidth="1"/>
    <col min="774" max="774" width="15.28515625" style="2" customWidth="1"/>
    <col min="775" max="775" width="12.42578125" style="2" customWidth="1"/>
    <col min="776" max="776" width="11.28515625" style="2" customWidth="1"/>
    <col min="777" max="777" width="30.7109375" style="2" customWidth="1"/>
    <col min="778" max="785" width="9.140625" style="2"/>
    <col min="786" max="786" width="18.28515625" style="2" customWidth="1"/>
    <col min="787" max="1024" width="9.140625" style="2"/>
    <col min="1025" max="1025" width="6.42578125" style="2" customWidth="1"/>
    <col min="1026" max="1026" width="6.140625" style="2" customWidth="1"/>
    <col min="1027" max="1027" width="45.5703125" style="2" customWidth="1"/>
    <col min="1028" max="1028" width="11.85546875" style="2" customWidth="1"/>
    <col min="1029" max="1029" width="13" style="2" customWidth="1"/>
    <col min="1030" max="1030" width="15.28515625" style="2" customWidth="1"/>
    <col min="1031" max="1031" width="12.42578125" style="2" customWidth="1"/>
    <col min="1032" max="1032" width="11.28515625" style="2" customWidth="1"/>
    <col min="1033" max="1033" width="30.7109375" style="2" customWidth="1"/>
    <col min="1034" max="1041" width="9.140625" style="2"/>
    <col min="1042" max="1042" width="18.28515625" style="2" customWidth="1"/>
    <col min="1043" max="1280" width="9.140625" style="2"/>
    <col min="1281" max="1281" width="6.42578125" style="2" customWidth="1"/>
    <col min="1282" max="1282" width="6.140625" style="2" customWidth="1"/>
    <col min="1283" max="1283" width="45.5703125" style="2" customWidth="1"/>
    <col min="1284" max="1284" width="11.85546875" style="2" customWidth="1"/>
    <col min="1285" max="1285" width="13" style="2" customWidth="1"/>
    <col min="1286" max="1286" width="15.28515625" style="2" customWidth="1"/>
    <col min="1287" max="1287" width="12.42578125" style="2" customWidth="1"/>
    <col min="1288" max="1288" width="11.28515625" style="2" customWidth="1"/>
    <col min="1289" max="1289" width="30.7109375" style="2" customWidth="1"/>
    <col min="1290" max="1297" width="9.140625" style="2"/>
    <col min="1298" max="1298" width="18.28515625" style="2" customWidth="1"/>
    <col min="1299" max="1536" width="9.140625" style="2"/>
    <col min="1537" max="1537" width="6.42578125" style="2" customWidth="1"/>
    <col min="1538" max="1538" width="6.140625" style="2" customWidth="1"/>
    <col min="1539" max="1539" width="45.5703125" style="2" customWidth="1"/>
    <col min="1540" max="1540" width="11.85546875" style="2" customWidth="1"/>
    <col min="1541" max="1541" width="13" style="2" customWidth="1"/>
    <col min="1542" max="1542" width="15.28515625" style="2" customWidth="1"/>
    <col min="1543" max="1543" width="12.42578125" style="2" customWidth="1"/>
    <col min="1544" max="1544" width="11.28515625" style="2" customWidth="1"/>
    <col min="1545" max="1545" width="30.7109375" style="2" customWidth="1"/>
    <col min="1546" max="1553" width="9.140625" style="2"/>
    <col min="1554" max="1554" width="18.28515625" style="2" customWidth="1"/>
    <col min="1555" max="1792" width="9.140625" style="2"/>
    <col min="1793" max="1793" width="6.42578125" style="2" customWidth="1"/>
    <col min="1794" max="1794" width="6.140625" style="2" customWidth="1"/>
    <col min="1795" max="1795" width="45.5703125" style="2" customWidth="1"/>
    <col min="1796" max="1796" width="11.85546875" style="2" customWidth="1"/>
    <col min="1797" max="1797" width="13" style="2" customWidth="1"/>
    <col min="1798" max="1798" width="15.28515625" style="2" customWidth="1"/>
    <col min="1799" max="1799" width="12.42578125" style="2" customWidth="1"/>
    <col min="1800" max="1800" width="11.28515625" style="2" customWidth="1"/>
    <col min="1801" max="1801" width="30.7109375" style="2" customWidth="1"/>
    <col min="1802" max="1809" width="9.140625" style="2"/>
    <col min="1810" max="1810" width="18.28515625" style="2" customWidth="1"/>
    <col min="1811" max="2048" width="9.140625" style="2"/>
    <col min="2049" max="2049" width="6.42578125" style="2" customWidth="1"/>
    <col min="2050" max="2050" width="6.140625" style="2" customWidth="1"/>
    <col min="2051" max="2051" width="45.5703125" style="2" customWidth="1"/>
    <col min="2052" max="2052" width="11.85546875" style="2" customWidth="1"/>
    <col min="2053" max="2053" width="13" style="2" customWidth="1"/>
    <col min="2054" max="2054" width="15.28515625" style="2" customWidth="1"/>
    <col min="2055" max="2055" width="12.42578125" style="2" customWidth="1"/>
    <col min="2056" max="2056" width="11.28515625" style="2" customWidth="1"/>
    <col min="2057" max="2057" width="30.7109375" style="2" customWidth="1"/>
    <col min="2058" max="2065" width="9.140625" style="2"/>
    <col min="2066" max="2066" width="18.28515625" style="2" customWidth="1"/>
    <col min="2067" max="2304" width="9.140625" style="2"/>
    <col min="2305" max="2305" width="6.42578125" style="2" customWidth="1"/>
    <col min="2306" max="2306" width="6.140625" style="2" customWidth="1"/>
    <col min="2307" max="2307" width="45.5703125" style="2" customWidth="1"/>
    <col min="2308" max="2308" width="11.85546875" style="2" customWidth="1"/>
    <col min="2309" max="2309" width="13" style="2" customWidth="1"/>
    <col min="2310" max="2310" width="15.28515625" style="2" customWidth="1"/>
    <col min="2311" max="2311" width="12.42578125" style="2" customWidth="1"/>
    <col min="2312" max="2312" width="11.28515625" style="2" customWidth="1"/>
    <col min="2313" max="2313" width="30.7109375" style="2" customWidth="1"/>
    <col min="2314" max="2321" width="9.140625" style="2"/>
    <col min="2322" max="2322" width="18.28515625" style="2" customWidth="1"/>
    <col min="2323" max="2560" width="9.140625" style="2"/>
    <col min="2561" max="2561" width="6.42578125" style="2" customWidth="1"/>
    <col min="2562" max="2562" width="6.140625" style="2" customWidth="1"/>
    <col min="2563" max="2563" width="45.5703125" style="2" customWidth="1"/>
    <col min="2564" max="2564" width="11.85546875" style="2" customWidth="1"/>
    <col min="2565" max="2565" width="13" style="2" customWidth="1"/>
    <col min="2566" max="2566" width="15.28515625" style="2" customWidth="1"/>
    <col min="2567" max="2567" width="12.42578125" style="2" customWidth="1"/>
    <col min="2568" max="2568" width="11.28515625" style="2" customWidth="1"/>
    <col min="2569" max="2569" width="30.7109375" style="2" customWidth="1"/>
    <col min="2570" max="2577" width="9.140625" style="2"/>
    <col min="2578" max="2578" width="18.28515625" style="2" customWidth="1"/>
    <col min="2579" max="2816" width="9.140625" style="2"/>
    <col min="2817" max="2817" width="6.42578125" style="2" customWidth="1"/>
    <col min="2818" max="2818" width="6.140625" style="2" customWidth="1"/>
    <col min="2819" max="2819" width="45.5703125" style="2" customWidth="1"/>
    <col min="2820" max="2820" width="11.85546875" style="2" customWidth="1"/>
    <col min="2821" max="2821" width="13" style="2" customWidth="1"/>
    <col min="2822" max="2822" width="15.28515625" style="2" customWidth="1"/>
    <col min="2823" max="2823" width="12.42578125" style="2" customWidth="1"/>
    <col min="2824" max="2824" width="11.28515625" style="2" customWidth="1"/>
    <col min="2825" max="2825" width="30.7109375" style="2" customWidth="1"/>
    <col min="2826" max="2833" width="9.140625" style="2"/>
    <col min="2834" max="2834" width="18.28515625" style="2" customWidth="1"/>
    <col min="2835" max="3072" width="9.140625" style="2"/>
    <col min="3073" max="3073" width="6.42578125" style="2" customWidth="1"/>
    <col min="3074" max="3074" width="6.140625" style="2" customWidth="1"/>
    <col min="3075" max="3075" width="45.5703125" style="2" customWidth="1"/>
    <col min="3076" max="3076" width="11.85546875" style="2" customWidth="1"/>
    <col min="3077" max="3077" width="13" style="2" customWidth="1"/>
    <col min="3078" max="3078" width="15.28515625" style="2" customWidth="1"/>
    <col min="3079" max="3079" width="12.42578125" style="2" customWidth="1"/>
    <col min="3080" max="3080" width="11.28515625" style="2" customWidth="1"/>
    <col min="3081" max="3081" width="30.7109375" style="2" customWidth="1"/>
    <col min="3082" max="3089" width="9.140625" style="2"/>
    <col min="3090" max="3090" width="18.28515625" style="2" customWidth="1"/>
    <col min="3091" max="3328" width="9.140625" style="2"/>
    <col min="3329" max="3329" width="6.42578125" style="2" customWidth="1"/>
    <col min="3330" max="3330" width="6.140625" style="2" customWidth="1"/>
    <col min="3331" max="3331" width="45.5703125" style="2" customWidth="1"/>
    <col min="3332" max="3332" width="11.85546875" style="2" customWidth="1"/>
    <col min="3333" max="3333" width="13" style="2" customWidth="1"/>
    <col min="3334" max="3334" width="15.28515625" style="2" customWidth="1"/>
    <col min="3335" max="3335" width="12.42578125" style="2" customWidth="1"/>
    <col min="3336" max="3336" width="11.28515625" style="2" customWidth="1"/>
    <col min="3337" max="3337" width="30.7109375" style="2" customWidth="1"/>
    <col min="3338" max="3345" width="9.140625" style="2"/>
    <col min="3346" max="3346" width="18.28515625" style="2" customWidth="1"/>
    <col min="3347" max="3584" width="9.140625" style="2"/>
    <col min="3585" max="3585" width="6.42578125" style="2" customWidth="1"/>
    <col min="3586" max="3586" width="6.140625" style="2" customWidth="1"/>
    <col min="3587" max="3587" width="45.5703125" style="2" customWidth="1"/>
    <col min="3588" max="3588" width="11.85546875" style="2" customWidth="1"/>
    <col min="3589" max="3589" width="13" style="2" customWidth="1"/>
    <col min="3590" max="3590" width="15.28515625" style="2" customWidth="1"/>
    <col min="3591" max="3591" width="12.42578125" style="2" customWidth="1"/>
    <col min="3592" max="3592" width="11.28515625" style="2" customWidth="1"/>
    <col min="3593" max="3593" width="30.7109375" style="2" customWidth="1"/>
    <col min="3594" max="3601" width="9.140625" style="2"/>
    <col min="3602" max="3602" width="18.28515625" style="2" customWidth="1"/>
    <col min="3603" max="3840" width="9.140625" style="2"/>
    <col min="3841" max="3841" width="6.42578125" style="2" customWidth="1"/>
    <col min="3842" max="3842" width="6.140625" style="2" customWidth="1"/>
    <col min="3843" max="3843" width="45.5703125" style="2" customWidth="1"/>
    <col min="3844" max="3844" width="11.85546875" style="2" customWidth="1"/>
    <col min="3845" max="3845" width="13" style="2" customWidth="1"/>
    <col min="3846" max="3846" width="15.28515625" style="2" customWidth="1"/>
    <col min="3847" max="3847" width="12.42578125" style="2" customWidth="1"/>
    <col min="3848" max="3848" width="11.28515625" style="2" customWidth="1"/>
    <col min="3849" max="3849" width="30.7109375" style="2" customWidth="1"/>
    <col min="3850" max="3857" width="9.140625" style="2"/>
    <col min="3858" max="3858" width="18.28515625" style="2" customWidth="1"/>
    <col min="3859" max="4096" width="9.140625" style="2"/>
    <col min="4097" max="4097" width="6.42578125" style="2" customWidth="1"/>
    <col min="4098" max="4098" width="6.140625" style="2" customWidth="1"/>
    <col min="4099" max="4099" width="45.5703125" style="2" customWidth="1"/>
    <col min="4100" max="4100" width="11.85546875" style="2" customWidth="1"/>
    <col min="4101" max="4101" width="13" style="2" customWidth="1"/>
    <col min="4102" max="4102" width="15.28515625" style="2" customWidth="1"/>
    <col min="4103" max="4103" width="12.42578125" style="2" customWidth="1"/>
    <col min="4104" max="4104" width="11.28515625" style="2" customWidth="1"/>
    <col min="4105" max="4105" width="30.7109375" style="2" customWidth="1"/>
    <col min="4106" max="4113" width="9.140625" style="2"/>
    <col min="4114" max="4114" width="18.28515625" style="2" customWidth="1"/>
    <col min="4115" max="4352" width="9.140625" style="2"/>
    <col min="4353" max="4353" width="6.42578125" style="2" customWidth="1"/>
    <col min="4354" max="4354" width="6.140625" style="2" customWidth="1"/>
    <col min="4355" max="4355" width="45.5703125" style="2" customWidth="1"/>
    <col min="4356" max="4356" width="11.85546875" style="2" customWidth="1"/>
    <col min="4357" max="4357" width="13" style="2" customWidth="1"/>
    <col min="4358" max="4358" width="15.28515625" style="2" customWidth="1"/>
    <col min="4359" max="4359" width="12.42578125" style="2" customWidth="1"/>
    <col min="4360" max="4360" width="11.28515625" style="2" customWidth="1"/>
    <col min="4361" max="4361" width="30.7109375" style="2" customWidth="1"/>
    <col min="4362" max="4369" width="9.140625" style="2"/>
    <col min="4370" max="4370" width="18.28515625" style="2" customWidth="1"/>
    <col min="4371" max="4608" width="9.140625" style="2"/>
    <col min="4609" max="4609" width="6.42578125" style="2" customWidth="1"/>
    <col min="4610" max="4610" width="6.140625" style="2" customWidth="1"/>
    <col min="4611" max="4611" width="45.5703125" style="2" customWidth="1"/>
    <col min="4612" max="4612" width="11.85546875" style="2" customWidth="1"/>
    <col min="4613" max="4613" width="13" style="2" customWidth="1"/>
    <col min="4614" max="4614" width="15.28515625" style="2" customWidth="1"/>
    <col min="4615" max="4615" width="12.42578125" style="2" customWidth="1"/>
    <col min="4616" max="4616" width="11.28515625" style="2" customWidth="1"/>
    <col min="4617" max="4617" width="30.7109375" style="2" customWidth="1"/>
    <col min="4618" max="4625" width="9.140625" style="2"/>
    <col min="4626" max="4626" width="18.28515625" style="2" customWidth="1"/>
    <col min="4627" max="4864" width="9.140625" style="2"/>
    <col min="4865" max="4865" width="6.42578125" style="2" customWidth="1"/>
    <col min="4866" max="4866" width="6.140625" style="2" customWidth="1"/>
    <col min="4867" max="4867" width="45.5703125" style="2" customWidth="1"/>
    <col min="4868" max="4868" width="11.85546875" style="2" customWidth="1"/>
    <col min="4869" max="4869" width="13" style="2" customWidth="1"/>
    <col min="4870" max="4870" width="15.28515625" style="2" customWidth="1"/>
    <col min="4871" max="4871" width="12.42578125" style="2" customWidth="1"/>
    <col min="4872" max="4872" width="11.28515625" style="2" customWidth="1"/>
    <col min="4873" max="4873" width="30.7109375" style="2" customWidth="1"/>
    <col min="4874" max="4881" width="9.140625" style="2"/>
    <col min="4882" max="4882" width="18.28515625" style="2" customWidth="1"/>
    <col min="4883" max="5120" width="9.140625" style="2"/>
    <col min="5121" max="5121" width="6.42578125" style="2" customWidth="1"/>
    <col min="5122" max="5122" width="6.140625" style="2" customWidth="1"/>
    <col min="5123" max="5123" width="45.5703125" style="2" customWidth="1"/>
    <col min="5124" max="5124" width="11.85546875" style="2" customWidth="1"/>
    <col min="5125" max="5125" width="13" style="2" customWidth="1"/>
    <col min="5126" max="5126" width="15.28515625" style="2" customWidth="1"/>
    <col min="5127" max="5127" width="12.42578125" style="2" customWidth="1"/>
    <col min="5128" max="5128" width="11.28515625" style="2" customWidth="1"/>
    <col min="5129" max="5129" width="30.7109375" style="2" customWidth="1"/>
    <col min="5130" max="5137" width="9.140625" style="2"/>
    <col min="5138" max="5138" width="18.28515625" style="2" customWidth="1"/>
    <col min="5139" max="5376" width="9.140625" style="2"/>
    <col min="5377" max="5377" width="6.42578125" style="2" customWidth="1"/>
    <col min="5378" max="5378" width="6.140625" style="2" customWidth="1"/>
    <col min="5379" max="5379" width="45.5703125" style="2" customWidth="1"/>
    <col min="5380" max="5380" width="11.85546875" style="2" customWidth="1"/>
    <col min="5381" max="5381" width="13" style="2" customWidth="1"/>
    <col min="5382" max="5382" width="15.28515625" style="2" customWidth="1"/>
    <col min="5383" max="5383" width="12.42578125" style="2" customWidth="1"/>
    <col min="5384" max="5384" width="11.28515625" style="2" customWidth="1"/>
    <col min="5385" max="5385" width="30.7109375" style="2" customWidth="1"/>
    <col min="5386" max="5393" width="9.140625" style="2"/>
    <col min="5394" max="5394" width="18.28515625" style="2" customWidth="1"/>
    <col min="5395" max="5632" width="9.140625" style="2"/>
    <col min="5633" max="5633" width="6.42578125" style="2" customWidth="1"/>
    <col min="5634" max="5634" width="6.140625" style="2" customWidth="1"/>
    <col min="5635" max="5635" width="45.5703125" style="2" customWidth="1"/>
    <col min="5636" max="5636" width="11.85546875" style="2" customWidth="1"/>
    <col min="5637" max="5637" width="13" style="2" customWidth="1"/>
    <col min="5638" max="5638" width="15.28515625" style="2" customWidth="1"/>
    <col min="5639" max="5639" width="12.42578125" style="2" customWidth="1"/>
    <col min="5640" max="5640" width="11.28515625" style="2" customWidth="1"/>
    <col min="5641" max="5641" width="30.7109375" style="2" customWidth="1"/>
    <col min="5642" max="5649" width="9.140625" style="2"/>
    <col min="5650" max="5650" width="18.28515625" style="2" customWidth="1"/>
    <col min="5651" max="5888" width="9.140625" style="2"/>
    <col min="5889" max="5889" width="6.42578125" style="2" customWidth="1"/>
    <col min="5890" max="5890" width="6.140625" style="2" customWidth="1"/>
    <col min="5891" max="5891" width="45.5703125" style="2" customWidth="1"/>
    <col min="5892" max="5892" width="11.85546875" style="2" customWidth="1"/>
    <col min="5893" max="5893" width="13" style="2" customWidth="1"/>
    <col min="5894" max="5894" width="15.28515625" style="2" customWidth="1"/>
    <col min="5895" max="5895" width="12.42578125" style="2" customWidth="1"/>
    <col min="5896" max="5896" width="11.28515625" style="2" customWidth="1"/>
    <col min="5897" max="5897" width="30.7109375" style="2" customWidth="1"/>
    <col min="5898" max="5905" width="9.140625" style="2"/>
    <col min="5906" max="5906" width="18.28515625" style="2" customWidth="1"/>
    <col min="5907" max="6144" width="9.140625" style="2"/>
    <col min="6145" max="6145" width="6.42578125" style="2" customWidth="1"/>
    <col min="6146" max="6146" width="6.140625" style="2" customWidth="1"/>
    <col min="6147" max="6147" width="45.5703125" style="2" customWidth="1"/>
    <col min="6148" max="6148" width="11.85546875" style="2" customWidth="1"/>
    <col min="6149" max="6149" width="13" style="2" customWidth="1"/>
    <col min="6150" max="6150" width="15.28515625" style="2" customWidth="1"/>
    <col min="6151" max="6151" width="12.42578125" style="2" customWidth="1"/>
    <col min="6152" max="6152" width="11.28515625" style="2" customWidth="1"/>
    <col min="6153" max="6153" width="30.7109375" style="2" customWidth="1"/>
    <col min="6154" max="6161" width="9.140625" style="2"/>
    <col min="6162" max="6162" width="18.28515625" style="2" customWidth="1"/>
    <col min="6163" max="6400" width="9.140625" style="2"/>
    <col min="6401" max="6401" width="6.42578125" style="2" customWidth="1"/>
    <col min="6402" max="6402" width="6.140625" style="2" customWidth="1"/>
    <col min="6403" max="6403" width="45.5703125" style="2" customWidth="1"/>
    <col min="6404" max="6404" width="11.85546875" style="2" customWidth="1"/>
    <col min="6405" max="6405" width="13" style="2" customWidth="1"/>
    <col min="6406" max="6406" width="15.28515625" style="2" customWidth="1"/>
    <col min="6407" max="6407" width="12.42578125" style="2" customWidth="1"/>
    <col min="6408" max="6408" width="11.28515625" style="2" customWidth="1"/>
    <col min="6409" max="6409" width="30.7109375" style="2" customWidth="1"/>
    <col min="6410" max="6417" width="9.140625" style="2"/>
    <col min="6418" max="6418" width="18.28515625" style="2" customWidth="1"/>
    <col min="6419" max="6656" width="9.140625" style="2"/>
    <col min="6657" max="6657" width="6.42578125" style="2" customWidth="1"/>
    <col min="6658" max="6658" width="6.140625" style="2" customWidth="1"/>
    <col min="6659" max="6659" width="45.5703125" style="2" customWidth="1"/>
    <col min="6660" max="6660" width="11.85546875" style="2" customWidth="1"/>
    <col min="6661" max="6661" width="13" style="2" customWidth="1"/>
    <col min="6662" max="6662" width="15.28515625" style="2" customWidth="1"/>
    <col min="6663" max="6663" width="12.42578125" style="2" customWidth="1"/>
    <col min="6664" max="6664" width="11.28515625" style="2" customWidth="1"/>
    <col min="6665" max="6665" width="30.7109375" style="2" customWidth="1"/>
    <col min="6666" max="6673" width="9.140625" style="2"/>
    <col min="6674" max="6674" width="18.28515625" style="2" customWidth="1"/>
    <col min="6675" max="6912" width="9.140625" style="2"/>
    <col min="6913" max="6913" width="6.42578125" style="2" customWidth="1"/>
    <col min="6914" max="6914" width="6.140625" style="2" customWidth="1"/>
    <col min="6915" max="6915" width="45.5703125" style="2" customWidth="1"/>
    <col min="6916" max="6916" width="11.85546875" style="2" customWidth="1"/>
    <col min="6917" max="6917" width="13" style="2" customWidth="1"/>
    <col min="6918" max="6918" width="15.28515625" style="2" customWidth="1"/>
    <col min="6919" max="6919" width="12.42578125" style="2" customWidth="1"/>
    <col min="6920" max="6920" width="11.28515625" style="2" customWidth="1"/>
    <col min="6921" max="6921" width="30.7109375" style="2" customWidth="1"/>
    <col min="6922" max="6929" width="9.140625" style="2"/>
    <col min="6930" max="6930" width="18.28515625" style="2" customWidth="1"/>
    <col min="6931" max="7168" width="9.140625" style="2"/>
    <col min="7169" max="7169" width="6.42578125" style="2" customWidth="1"/>
    <col min="7170" max="7170" width="6.140625" style="2" customWidth="1"/>
    <col min="7171" max="7171" width="45.5703125" style="2" customWidth="1"/>
    <col min="7172" max="7172" width="11.85546875" style="2" customWidth="1"/>
    <col min="7173" max="7173" width="13" style="2" customWidth="1"/>
    <col min="7174" max="7174" width="15.28515625" style="2" customWidth="1"/>
    <col min="7175" max="7175" width="12.42578125" style="2" customWidth="1"/>
    <col min="7176" max="7176" width="11.28515625" style="2" customWidth="1"/>
    <col min="7177" max="7177" width="30.7109375" style="2" customWidth="1"/>
    <col min="7178" max="7185" width="9.140625" style="2"/>
    <col min="7186" max="7186" width="18.28515625" style="2" customWidth="1"/>
    <col min="7187" max="7424" width="9.140625" style="2"/>
    <col min="7425" max="7425" width="6.42578125" style="2" customWidth="1"/>
    <col min="7426" max="7426" width="6.140625" style="2" customWidth="1"/>
    <col min="7427" max="7427" width="45.5703125" style="2" customWidth="1"/>
    <col min="7428" max="7428" width="11.85546875" style="2" customWidth="1"/>
    <col min="7429" max="7429" width="13" style="2" customWidth="1"/>
    <col min="7430" max="7430" width="15.28515625" style="2" customWidth="1"/>
    <col min="7431" max="7431" width="12.42578125" style="2" customWidth="1"/>
    <col min="7432" max="7432" width="11.28515625" style="2" customWidth="1"/>
    <col min="7433" max="7433" width="30.7109375" style="2" customWidth="1"/>
    <col min="7434" max="7441" width="9.140625" style="2"/>
    <col min="7442" max="7442" width="18.28515625" style="2" customWidth="1"/>
    <col min="7443" max="7680" width="9.140625" style="2"/>
    <col min="7681" max="7681" width="6.42578125" style="2" customWidth="1"/>
    <col min="7682" max="7682" width="6.140625" style="2" customWidth="1"/>
    <col min="7683" max="7683" width="45.5703125" style="2" customWidth="1"/>
    <col min="7684" max="7684" width="11.85546875" style="2" customWidth="1"/>
    <col min="7685" max="7685" width="13" style="2" customWidth="1"/>
    <col min="7686" max="7686" width="15.28515625" style="2" customWidth="1"/>
    <col min="7687" max="7687" width="12.42578125" style="2" customWidth="1"/>
    <col min="7688" max="7688" width="11.28515625" style="2" customWidth="1"/>
    <col min="7689" max="7689" width="30.7109375" style="2" customWidth="1"/>
    <col min="7690" max="7697" width="9.140625" style="2"/>
    <col min="7698" max="7698" width="18.28515625" style="2" customWidth="1"/>
    <col min="7699" max="7936" width="9.140625" style="2"/>
    <col min="7937" max="7937" width="6.42578125" style="2" customWidth="1"/>
    <col min="7938" max="7938" width="6.140625" style="2" customWidth="1"/>
    <col min="7939" max="7939" width="45.5703125" style="2" customWidth="1"/>
    <col min="7940" max="7940" width="11.85546875" style="2" customWidth="1"/>
    <col min="7941" max="7941" width="13" style="2" customWidth="1"/>
    <col min="7942" max="7942" width="15.28515625" style="2" customWidth="1"/>
    <col min="7943" max="7943" width="12.42578125" style="2" customWidth="1"/>
    <col min="7944" max="7944" width="11.28515625" style="2" customWidth="1"/>
    <col min="7945" max="7945" width="30.7109375" style="2" customWidth="1"/>
    <col min="7946" max="7953" width="9.140625" style="2"/>
    <col min="7954" max="7954" width="18.28515625" style="2" customWidth="1"/>
    <col min="7955" max="8192" width="9.140625" style="2"/>
    <col min="8193" max="8193" width="6.42578125" style="2" customWidth="1"/>
    <col min="8194" max="8194" width="6.140625" style="2" customWidth="1"/>
    <col min="8195" max="8195" width="45.5703125" style="2" customWidth="1"/>
    <col min="8196" max="8196" width="11.85546875" style="2" customWidth="1"/>
    <col min="8197" max="8197" width="13" style="2" customWidth="1"/>
    <col min="8198" max="8198" width="15.28515625" style="2" customWidth="1"/>
    <col min="8199" max="8199" width="12.42578125" style="2" customWidth="1"/>
    <col min="8200" max="8200" width="11.28515625" style="2" customWidth="1"/>
    <col min="8201" max="8201" width="30.7109375" style="2" customWidth="1"/>
    <col min="8202" max="8209" width="9.140625" style="2"/>
    <col min="8210" max="8210" width="18.28515625" style="2" customWidth="1"/>
    <col min="8211" max="8448" width="9.140625" style="2"/>
    <col min="8449" max="8449" width="6.42578125" style="2" customWidth="1"/>
    <col min="8450" max="8450" width="6.140625" style="2" customWidth="1"/>
    <col min="8451" max="8451" width="45.5703125" style="2" customWidth="1"/>
    <col min="8452" max="8452" width="11.85546875" style="2" customWidth="1"/>
    <col min="8453" max="8453" width="13" style="2" customWidth="1"/>
    <col min="8454" max="8454" width="15.28515625" style="2" customWidth="1"/>
    <col min="8455" max="8455" width="12.42578125" style="2" customWidth="1"/>
    <col min="8456" max="8456" width="11.28515625" style="2" customWidth="1"/>
    <col min="8457" max="8457" width="30.7109375" style="2" customWidth="1"/>
    <col min="8458" max="8465" width="9.140625" style="2"/>
    <col min="8466" max="8466" width="18.28515625" style="2" customWidth="1"/>
    <col min="8467" max="8704" width="9.140625" style="2"/>
    <col min="8705" max="8705" width="6.42578125" style="2" customWidth="1"/>
    <col min="8706" max="8706" width="6.140625" style="2" customWidth="1"/>
    <col min="8707" max="8707" width="45.5703125" style="2" customWidth="1"/>
    <col min="8708" max="8708" width="11.85546875" style="2" customWidth="1"/>
    <col min="8709" max="8709" width="13" style="2" customWidth="1"/>
    <col min="8710" max="8710" width="15.28515625" style="2" customWidth="1"/>
    <col min="8711" max="8711" width="12.42578125" style="2" customWidth="1"/>
    <col min="8712" max="8712" width="11.28515625" style="2" customWidth="1"/>
    <col min="8713" max="8713" width="30.7109375" style="2" customWidth="1"/>
    <col min="8714" max="8721" width="9.140625" style="2"/>
    <col min="8722" max="8722" width="18.28515625" style="2" customWidth="1"/>
    <col min="8723" max="8960" width="9.140625" style="2"/>
    <col min="8961" max="8961" width="6.42578125" style="2" customWidth="1"/>
    <col min="8962" max="8962" width="6.140625" style="2" customWidth="1"/>
    <col min="8963" max="8963" width="45.5703125" style="2" customWidth="1"/>
    <col min="8964" max="8964" width="11.85546875" style="2" customWidth="1"/>
    <col min="8965" max="8965" width="13" style="2" customWidth="1"/>
    <col min="8966" max="8966" width="15.28515625" style="2" customWidth="1"/>
    <col min="8967" max="8967" width="12.42578125" style="2" customWidth="1"/>
    <col min="8968" max="8968" width="11.28515625" style="2" customWidth="1"/>
    <col min="8969" max="8969" width="30.7109375" style="2" customWidth="1"/>
    <col min="8970" max="8977" width="9.140625" style="2"/>
    <col min="8978" max="8978" width="18.28515625" style="2" customWidth="1"/>
    <col min="8979" max="9216" width="9.140625" style="2"/>
    <col min="9217" max="9217" width="6.42578125" style="2" customWidth="1"/>
    <col min="9218" max="9218" width="6.140625" style="2" customWidth="1"/>
    <col min="9219" max="9219" width="45.5703125" style="2" customWidth="1"/>
    <col min="9220" max="9220" width="11.85546875" style="2" customWidth="1"/>
    <col min="9221" max="9221" width="13" style="2" customWidth="1"/>
    <col min="9222" max="9222" width="15.28515625" style="2" customWidth="1"/>
    <col min="9223" max="9223" width="12.42578125" style="2" customWidth="1"/>
    <col min="9224" max="9224" width="11.28515625" style="2" customWidth="1"/>
    <col min="9225" max="9225" width="30.7109375" style="2" customWidth="1"/>
    <col min="9226" max="9233" width="9.140625" style="2"/>
    <col min="9234" max="9234" width="18.28515625" style="2" customWidth="1"/>
    <col min="9235" max="9472" width="9.140625" style="2"/>
    <col min="9473" max="9473" width="6.42578125" style="2" customWidth="1"/>
    <col min="9474" max="9474" width="6.140625" style="2" customWidth="1"/>
    <col min="9475" max="9475" width="45.5703125" style="2" customWidth="1"/>
    <col min="9476" max="9476" width="11.85546875" style="2" customWidth="1"/>
    <col min="9477" max="9477" width="13" style="2" customWidth="1"/>
    <col min="9478" max="9478" width="15.28515625" style="2" customWidth="1"/>
    <col min="9479" max="9479" width="12.42578125" style="2" customWidth="1"/>
    <col min="9480" max="9480" width="11.28515625" style="2" customWidth="1"/>
    <col min="9481" max="9481" width="30.7109375" style="2" customWidth="1"/>
    <col min="9482" max="9489" width="9.140625" style="2"/>
    <col min="9490" max="9490" width="18.28515625" style="2" customWidth="1"/>
    <col min="9491" max="9728" width="9.140625" style="2"/>
    <col min="9729" max="9729" width="6.42578125" style="2" customWidth="1"/>
    <col min="9730" max="9730" width="6.140625" style="2" customWidth="1"/>
    <col min="9731" max="9731" width="45.5703125" style="2" customWidth="1"/>
    <col min="9732" max="9732" width="11.85546875" style="2" customWidth="1"/>
    <col min="9733" max="9733" width="13" style="2" customWidth="1"/>
    <col min="9734" max="9734" width="15.28515625" style="2" customWidth="1"/>
    <col min="9735" max="9735" width="12.42578125" style="2" customWidth="1"/>
    <col min="9736" max="9736" width="11.28515625" style="2" customWidth="1"/>
    <col min="9737" max="9737" width="30.7109375" style="2" customWidth="1"/>
    <col min="9738" max="9745" width="9.140625" style="2"/>
    <col min="9746" max="9746" width="18.28515625" style="2" customWidth="1"/>
    <col min="9747" max="9984" width="9.140625" style="2"/>
    <col min="9985" max="9985" width="6.42578125" style="2" customWidth="1"/>
    <col min="9986" max="9986" width="6.140625" style="2" customWidth="1"/>
    <col min="9987" max="9987" width="45.5703125" style="2" customWidth="1"/>
    <col min="9988" max="9988" width="11.85546875" style="2" customWidth="1"/>
    <col min="9989" max="9989" width="13" style="2" customWidth="1"/>
    <col min="9990" max="9990" width="15.28515625" style="2" customWidth="1"/>
    <col min="9991" max="9991" width="12.42578125" style="2" customWidth="1"/>
    <col min="9992" max="9992" width="11.28515625" style="2" customWidth="1"/>
    <col min="9993" max="9993" width="30.7109375" style="2" customWidth="1"/>
    <col min="9994" max="10001" width="9.140625" style="2"/>
    <col min="10002" max="10002" width="18.28515625" style="2" customWidth="1"/>
    <col min="10003" max="10240" width="9.140625" style="2"/>
    <col min="10241" max="10241" width="6.42578125" style="2" customWidth="1"/>
    <col min="10242" max="10242" width="6.140625" style="2" customWidth="1"/>
    <col min="10243" max="10243" width="45.5703125" style="2" customWidth="1"/>
    <col min="10244" max="10244" width="11.85546875" style="2" customWidth="1"/>
    <col min="10245" max="10245" width="13" style="2" customWidth="1"/>
    <col min="10246" max="10246" width="15.28515625" style="2" customWidth="1"/>
    <col min="10247" max="10247" width="12.42578125" style="2" customWidth="1"/>
    <col min="10248" max="10248" width="11.28515625" style="2" customWidth="1"/>
    <col min="10249" max="10249" width="30.7109375" style="2" customWidth="1"/>
    <col min="10250" max="10257" width="9.140625" style="2"/>
    <col min="10258" max="10258" width="18.28515625" style="2" customWidth="1"/>
    <col min="10259" max="10496" width="9.140625" style="2"/>
    <col min="10497" max="10497" width="6.42578125" style="2" customWidth="1"/>
    <col min="10498" max="10498" width="6.140625" style="2" customWidth="1"/>
    <col min="10499" max="10499" width="45.5703125" style="2" customWidth="1"/>
    <col min="10500" max="10500" width="11.85546875" style="2" customWidth="1"/>
    <col min="10501" max="10501" width="13" style="2" customWidth="1"/>
    <col min="10502" max="10502" width="15.28515625" style="2" customWidth="1"/>
    <col min="10503" max="10503" width="12.42578125" style="2" customWidth="1"/>
    <col min="10504" max="10504" width="11.28515625" style="2" customWidth="1"/>
    <col min="10505" max="10505" width="30.7109375" style="2" customWidth="1"/>
    <col min="10506" max="10513" width="9.140625" style="2"/>
    <col min="10514" max="10514" width="18.28515625" style="2" customWidth="1"/>
    <col min="10515" max="10752" width="9.140625" style="2"/>
    <col min="10753" max="10753" width="6.42578125" style="2" customWidth="1"/>
    <col min="10754" max="10754" width="6.140625" style="2" customWidth="1"/>
    <col min="10755" max="10755" width="45.5703125" style="2" customWidth="1"/>
    <col min="10756" max="10756" width="11.85546875" style="2" customWidth="1"/>
    <col min="10757" max="10757" width="13" style="2" customWidth="1"/>
    <col min="10758" max="10758" width="15.28515625" style="2" customWidth="1"/>
    <col min="10759" max="10759" width="12.42578125" style="2" customWidth="1"/>
    <col min="10760" max="10760" width="11.28515625" style="2" customWidth="1"/>
    <col min="10761" max="10761" width="30.7109375" style="2" customWidth="1"/>
    <col min="10762" max="10769" width="9.140625" style="2"/>
    <col min="10770" max="10770" width="18.28515625" style="2" customWidth="1"/>
    <col min="10771" max="11008" width="9.140625" style="2"/>
    <col min="11009" max="11009" width="6.42578125" style="2" customWidth="1"/>
    <col min="11010" max="11010" width="6.140625" style="2" customWidth="1"/>
    <col min="11011" max="11011" width="45.5703125" style="2" customWidth="1"/>
    <col min="11012" max="11012" width="11.85546875" style="2" customWidth="1"/>
    <col min="11013" max="11013" width="13" style="2" customWidth="1"/>
    <col min="11014" max="11014" width="15.28515625" style="2" customWidth="1"/>
    <col min="11015" max="11015" width="12.42578125" style="2" customWidth="1"/>
    <col min="11016" max="11016" width="11.28515625" style="2" customWidth="1"/>
    <col min="11017" max="11017" width="30.7109375" style="2" customWidth="1"/>
    <col min="11018" max="11025" width="9.140625" style="2"/>
    <col min="11026" max="11026" width="18.28515625" style="2" customWidth="1"/>
    <col min="11027" max="11264" width="9.140625" style="2"/>
    <col min="11265" max="11265" width="6.42578125" style="2" customWidth="1"/>
    <col min="11266" max="11266" width="6.140625" style="2" customWidth="1"/>
    <col min="11267" max="11267" width="45.5703125" style="2" customWidth="1"/>
    <col min="11268" max="11268" width="11.85546875" style="2" customWidth="1"/>
    <col min="11269" max="11269" width="13" style="2" customWidth="1"/>
    <col min="11270" max="11270" width="15.28515625" style="2" customWidth="1"/>
    <col min="11271" max="11271" width="12.42578125" style="2" customWidth="1"/>
    <col min="11272" max="11272" width="11.28515625" style="2" customWidth="1"/>
    <col min="11273" max="11273" width="30.7109375" style="2" customWidth="1"/>
    <col min="11274" max="11281" width="9.140625" style="2"/>
    <col min="11282" max="11282" width="18.28515625" style="2" customWidth="1"/>
    <col min="11283" max="11520" width="9.140625" style="2"/>
    <col min="11521" max="11521" width="6.42578125" style="2" customWidth="1"/>
    <col min="11522" max="11522" width="6.140625" style="2" customWidth="1"/>
    <col min="11523" max="11523" width="45.5703125" style="2" customWidth="1"/>
    <col min="11524" max="11524" width="11.85546875" style="2" customWidth="1"/>
    <col min="11525" max="11525" width="13" style="2" customWidth="1"/>
    <col min="11526" max="11526" width="15.28515625" style="2" customWidth="1"/>
    <col min="11527" max="11527" width="12.42578125" style="2" customWidth="1"/>
    <col min="11528" max="11528" width="11.28515625" style="2" customWidth="1"/>
    <col min="11529" max="11529" width="30.7109375" style="2" customWidth="1"/>
    <col min="11530" max="11537" width="9.140625" style="2"/>
    <col min="11538" max="11538" width="18.28515625" style="2" customWidth="1"/>
    <col min="11539" max="11776" width="9.140625" style="2"/>
    <col min="11777" max="11777" width="6.42578125" style="2" customWidth="1"/>
    <col min="11778" max="11778" width="6.140625" style="2" customWidth="1"/>
    <col min="11779" max="11779" width="45.5703125" style="2" customWidth="1"/>
    <col min="11780" max="11780" width="11.85546875" style="2" customWidth="1"/>
    <col min="11781" max="11781" width="13" style="2" customWidth="1"/>
    <col min="11782" max="11782" width="15.28515625" style="2" customWidth="1"/>
    <col min="11783" max="11783" width="12.42578125" style="2" customWidth="1"/>
    <col min="11784" max="11784" width="11.28515625" style="2" customWidth="1"/>
    <col min="11785" max="11785" width="30.7109375" style="2" customWidth="1"/>
    <col min="11786" max="11793" width="9.140625" style="2"/>
    <col min="11794" max="11794" width="18.28515625" style="2" customWidth="1"/>
    <col min="11795" max="12032" width="9.140625" style="2"/>
    <col min="12033" max="12033" width="6.42578125" style="2" customWidth="1"/>
    <col min="12034" max="12034" width="6.140625" style="2" customWidth="1"/>
    <col min="12035" max="12035" width="45.5703125" style="2" customWidth="1"/>
    <col min="12036" max="12036" width="11.85546875" style="2" customWidth="1"/>
    <col min="12037" max="12037" width="13" style="2" customWidth="1"/>
    <col min="12038" max="12038" width="15.28515625" style="2" customWidth="1"/>
    <col min="12039" max="12039" width="12.42578125" style="2" customWidth="1"/>
    <col min="12040" max="12040" width="11.28515625" style="2" customWidth="1"/>
    <col min="12041" max="12041" width="30.7109375" style="2" customWidth="1"/>
    <col min="12042" max="12049" width="9.140625" style="2"/>
    <col min="12050" max="12050" width="18.28515625" style="2" customWidth="1"/>
    <col min="12051" max="12288" width="9.140625" style="2"/>
    <col min="12289" max="12289" width="6.42578125" style="2" customWidth="1"/>
    <col min="12290" max="12290" width="6.140625" style="2" customWidth="1"/>
    <col min="12291" max="12291" width="45.5703125" style="2" customWidth="1"/>
    <col min="12292" max="12292" width="11.85546875" style="2" customWidth="1"/>
    <col min="12293" max="12293" width="13" style="2" customWidth="1"/>
    <col min="12294" max="12294" width="15.28515625" style="2" customWidth="1"/>
    <col min="12295" max="12295" width="12.42578125" style="2" customWidth="1"/>
    <col min="12296" max="12296" width="11.28515625" style="2" customWidth="1"/>
    <col min="12297" max="12297" width="30.7109375" style="2" customWidth="1"/>
    <col min="12298" max="12305" width="9.140625" style="2"/>
    <col min="12306" max="12306" width="18.28515625" style="2" customWidth="1"/>
    <col min="12307" max="12544" width="9.140625" style="2"/>
    <col min="12545" max="12545" width="6.42578125" style="2" customWidth="1"/>
    <col min="12546" max="12546" width="6.140625" style="2" customWidth="1"/>
    <col min="12547" max="12547" width="45.5703125" style="2" customWidth="1"/>
    <col min="12548" max="12548" width="11.85546875" style="2" customWidth="1"/>
    <col min="12549" max="12549" width="13" style="2" customWidth="1"/>
    <col min="12550" max="12550" width="15.28515625" style="2" customWidth="1"/>
    <col min="12551" max="12551" width="12.42578125" style="2" customWidth="1"/>
    <col min="12552" max="12552" width="11.28515625" style="2" customWidth="1"/>
    <col min="12553" max="12553" width="30.7109375" style="2" customWidth="1"/>
    <col min="12554" max="12561" width="9.140625" style="2"/>
    <col min="12562" max="12562" width="18.28515625" style="2" customWidth="1"/>
    <col min="12563" max="12800" width="9.140625" style="2"/>
    <col min="12801" max="12801" width="6.42578125" style="2" customWidth="1"/>
    <col min="12802" max="12802" width="6.140625" style="2" customWidth="1"/>
    <col min="12803" max="12803" width="45.5703125" style="2" customWidth="1"/>
    <col min="12804" max="12804" width="11.85546875" style="2" customWidth="1"/>
    <col min="12805" max="12805" width="13" style="2" customWidth="1"/>
    <col min="12806" max="12806" width="15.28515625" style="2" customWidth="1"/>
    <col min="12807" max="12807" width="12.42578125" style="2" customWidth="1"/>
    <col min="12808" max="12808" width="11.28515625" style="2" customWidth="1"/>
    <col min="12809" max="12809" width="30.7109375" style="2" customWidth="1"/>
    <col min="12810" max="12817" width="9.140625" style="2"/>
    <col min="12818" max="12818" width="18.28515625" style="2" customWidth="1"/>
    <col min="12819" max="13056" width="9.140625" style="2"/>
    <col min="13057" max="13057" width="6.42578125" style="2" customWidth="1"/>
    <col min="13058" max="13058" width="6.140625" style="2" customWidth="1"/>
    <col min="13059" max="13059" width="45.5703125" style="2" customWidth="1"/>
    <col min="13060" max="13060" width="11.85546875" style="2" customWidth="1"/>
    <col min="13061" max="13061" width="13" style="2" customWidth="1"/>
    <col min="13062" max="13062" width="15.28515625" style="2" customWidth="1"/>
    <col min="13063" max="13063" width="12.42578125" style="2" customWidth="1"/>
    <col min="13064" max="13064" width="11.28515625" style="2" customWidth="1"/>
    <col min="13065" max="13065" width="30.7109375" style="2" customWidth="1"/>
    <col min="13066" max="13073" width="9.140625" style="2"/>
    <col min="13074" max="13074" width="18.28515625" style="2" customWidth="1"/>
    <col min="13075" max="13312" width="9.140625" style="2"/>
    <col min="13313" max="13313" width="6.42578125" style="2" customWidth="1"/>
    <col min="13314" max="13314" width="6.140625" style="2" customWidth="1"/>
    <col min="13315" max="13315" width="45.5703125" style="2" customWidth="1"/>
    <col min="13316" max="13316" width="11.85546875" style="2" customWidth="1"/>
    <col min="13317" max="13317" width="13" style="2" customWidth="1"/>
    <col min="13318" max="13318" width="15.28515625" style="2" customWidth="1"/>
    <col min="13319" max="13319" width="12.42578125" style="2" customWidth="1"/>
    <col min="13320" max="13320" width="11.28515625" style="2" customWidth="1"/>
    <col min="13321" max="13321" width="30.7109375" style="2" customWidth="1"/>
    <col min="13322" max="13329" width="9.140625" style="2"/>
    <col min="13330" max="13330" width="18.28515625" style="2" customWidth="1"/>
    <col min="13331" max="13568" width="9.140625" style="2"/>
    <col min="13569" max="13569" width="6.42578125" style="2" customWidth="1"/>
    <col min="13570" max="13570" width="6.140625" style="2" customWidth="1"/>
    <col min="13571" max="13571" width="45.5703125" style="2" customWidth="1"/>
    <col min="13572" max="13572" width="11.85546875" style="2" customWidth="1"/>
    <col min="13573" max="13573" width="13" style="2" customWidth="1"/>
    <col min="13574" max="13574" width="15.28515625" style="2" customWidth="1"/>
    <col min="13575" max="13575" width="12.42578125" style="2" customWidth="1"/>
    <col min="13576" max="13576" width="11.28515625" style="2" customWidth="1"/>
    <col min="13577" max="13577" width="30.7109375" style="2" customWidth="1"/>
    <col min="13578" max="13585" width="9.140625" style="2"/>
    <col min="13586" max="13586" width="18.28515625" style="2" customWidth="1"/>
    <col min="13587" max="13824" width="9.140625" style="2"/>
    <col min="13825" max="13825" width="6.42578125" style="2" customWidth="1"/>
    <col min="13826" max="13826" width="6.140625" style="2" customWidth="1"/>
    <col min="13827" max="13827" width="45.5703125" style="2" customWidth="1"/>
    <col min="13828" max="13828" width="11.85546875" style="2" customWidth="1"/>
    <col min="13829" max="13829" width="13" style="2" customWidth="1"/>
    <col min="13830" max="13830" width="15.28515625" style="2" customWidth="1"/>
    <col min="13831" max="13831" width="12.42578125" style="2" customWidth="1"/>
    <col min="13832" max="13832" width="11.28515625" style="2" customWidth="1"/>
    <col min="13833" max="13833" width="30.7109375" style="2" customWidth="1"/>
    <col min="13834" max="13841" width="9.140625" style="2"/>
    <col min="13842" max="13842" width="18.28515625" style="2" customWidth="1"/>
    <col min="13843" max="14080" width="9.140625" style="2"/>
    <col min="14081" max="14081" width="6.42578125" style="2" customWidth="1"/>
    <col min="14082" max="14082" width="6.140625" style="2" customWidth="1"/>
    <col min="14083" max="14083" width="45.5703125" style="2" customWidth="1"/>
    <col min="14084" max="14084" width="11.85546875" style="2" customWidth="1"/>
    <col min="14085" max="14085" width="13" style="2" customWidth="1"/>
    <col min="14086" max="14086" width="15.28515625" style="2" customWidth="1"/>
    <col min="14087" max="14087" width="12.42578125" style="2" customWidth="1"/>
    <col min="14088" max="14088" width="11.28515625" style="2" customWidth="1"/>
    <col min="14089" max="14089" width="30.7109375" style="2" customWidth="1"/>
    <col min="14090" max="14097" width="9.140625" style="2"/>
    <col min="14098" max="14098" width="18.28515625" style="2" customWidth="1"/>
    <col min="14099" max="14336" width="9.140625" style="2"/>
    <col min="14337" max="14337" width="6.42578125" style="2" customWidth="1"/>
    <col min="14338" max="14338" width="6.140625" style="2" customWidth="1"/>
    <col min="14339" max="14339" width="45.5703125" style="2" customWidth="1"/>
    <col min="14340" max="14340" width="11.85546875" style="2" customWidth="1"/>
    <col min="14341" max="14341" width="13" style="2" customWidth="1"/>
    <col min="14342" max="14342" width="15.28515625" style="2" customWidth="1"/>
    <col min="14343" max="14343" width="12.42578125" style="2" customWidth="1"/>
    <col min="14344" max="14344" width="11.28515625" style="2" customWidth="1"/>
    <col min="14345" max="14345" width="30.7109375" style="2" customWidth="1"/>
    <col min="14346" max="14353" width="9.140625" style="2"/>
    <col min="14354" max="14354" width="18.28515625" style="2" customWidth="1"/>
    <col min="14355" max="14592" width="9.140625" style="2"/>
    <col min="14593" max="14593" width="6.42578125" style="2" customWidth="1"/>
    <col min="14594" max="14594" width="6.140625" style="2" customWidth="1"/>
    <col min="14595" max="14595" width="45.5703125" style="2" customWidth="1"/>
    <col min="14596" max="14596" width="11.85546875" style="2" customWidth="1"/>
    <col min="14597" max="14597" width="13" style="2" customWidth="1"/>
    <col min="14598" max="14598" width="15.28515625" style="2" customWidth="1"/>
    <col min="14599" max="14599" width="12.42578125" style="2" customWidth="1"/>
    <col min="14600" max="14600" width="11.28515625" style="2" customWidth="1"/>
    <col min="14601" max="14601" width="30.7109375" style="2" customWidth="1"/>
    <col min="14602" max="14609" width="9.140625" style="2"/>
    <col min="14610" max="14610" width="18.28515625" style="2" customWidth="1"/>
    <col min="14611" max="14848" width="9.140625" style="2"/>
    <col min="14849" max="14849" width="6.42578125" style="2" customWidth="1"/>
    <col min="14850" max="14850" width="6.140625" style="2" customWidth="1"/>
    <col min="14851" max="14851" width="45.5703125" style="2" customWidth="1"/>
    <col min="14852" max="14852" width="11.85546875" style="2" customWidth="1"/>
    <col min="14853" max="14853" width="13" style="2" customWidth="1"/>
    <col min="14854" max="14854" width="15.28515625" style="2" customWidth="1"/>
    <col min="14855" max="14855" width="12.42578125" style="2" customWidth="1"/>
    <col min="14856" max="14856" width="11.28515625" style="2" customWidth="1"/>
    <col min="14857" max="14857" width="30.7109375" style="2" customWidth="1"/>
    <col min="14858" max="14865" width="9.140625" style="2"/>
    <col min="14866" max="14866" width="18.28515625" style="2" customWidth="1"/>
    <col min="14867" max="15104" width="9.140625" style="2"/>
    <col min="15105" max="15105" width="6.42578125" style="2" customWidth="1"/>
    <col min="15106" max="15106" width="6.140625" style="2" customWidth="1"/>
    <col min="15107" max="15107" width="45.5703125" style="2" customWidth="1"/>
    <col min="15108" max="15108" width="11.85546875" style="2" customWidth="1"/>
    <col min="15109" max="15109" width="13" style="2" customWidth="1"/>
    <col min="15110" max="15110" width="15.28515625" style="2" customWidth="1"/>
    <col min="15111" max="15111" width="12.42578125" style="2" customWidth="1"/>
    <col min="15112" max="15112" width="11.28515625" style="2" customWidth="1"/>
    <col min="15113" max="15113" width="30.7109375" style="2" customWidth="1"/>
    <col min="15114" max="15121" width="9.140625" style="2"/>
    <col min="15122" max="15122" width="18.28515625" style="2" customWidth="1"/>
    <col min="15123" max="15360" width="9.140625" style="2"/>
    <col min="15361" max="15361" width="6.42578125" style="2" customWidth="1"/>
    <col min="15362" max="15362" width="6.140625" style="2" customWidth="1"/>
    <col min="15363" max="15363" width="45.5703125" style="2" customWidth="1"/>
    <col min="15364" max="15364" width="11.85546875" style="2" customWidth="1"/>
    <col min="15365" max="15365" width="13" style="2" customWidth="1"/>
    <col min="15366" max="15366" width="15.28515625" style="2" customWidth="1"/>
    <col min="15367" max="15367" width="12.42578125" style="2" customWidth="1"/>
    <col min="15368" max="15368" width="11.28515625" style="2" customWidth="1"/>
    <col min="15369" max="15369" width="30.7109375" style="2" customWidth="1"/>
    <col min="15370" max="15377" width="9.140625" style="2"/>
    <col min="15378" max="15378" width="18.28515625" style="2" customWidth="1"/>
    <col min="15379" max="15616" width="9.140625" style="2"/>
    <col min="15617" max="15617" width="6.42578125" style="2" customWidth="1"/>
    <col min="15618" max="15618" width="6.140625" style="2" customWidth="1"/>
    <col min="15619" max="15619" width="45.5703125" style="2" customWidth="1"/>
    <col min="15620" max="15620" width="11.85546875" style="2" customWidth="1"/>
    <col min="15621" max="15621" width="13" style="2" customWidth="1"/>
    <col min="15622" max="15622" width="15.28515625" style="2" customWidth="1"/>
    <col min="15623" max="15623" width="12.42578125" style="2" customWidth="1"/>
    <col min="15624" max="15624" width="11.28515625" style="2" customWidth="1"/>
    <col min="15625" max="15625" width="30.7109375" style="2" customWidth="1"/>
    <col min="15626" max="15633" width="9.140625" style="2"/>
    <col min="15634" max="15634" width="18.28515625" style="2" customWidth="1"/>
    <col min="15635" max="15872" width="9.140625" style="2"/>
    <col min="15873" max="15873" width="6.42578125" style="2" customWidth="1"/>
    <col min="15874" max="15874" width="6.140625" style="2" customWidth="1"/>
    <col min="15875" max="15875" width="45.5703125" style="2" customWidth="1"/>
    <col min="15876" max="15876" width="11.85546875" style="2" customWidth="1"/>
    <col min="15877" max="15877" width="13" style="2" customWidth="1"/>
    <col min="15878" max="15878" width="15.28515625" style="2" customWidth="1"/>
    <col min="15879" max="15879" width="12.42578125" style="2" customWidth="1"/>
    <col min="15880" max="15880" width="11.28515625" style="2" customWidth="1"/>
    <col min="15881" max="15881" width="30.7109375" style="2" customWidth="1"/>
    <col min="15882" max="15889" width="9.140625" style="2"/>
    <col min="15890" max="15890" width="18.28515625" style="2" customWidth="1"/>
    <col min="15891" max="16128" width="9.140625" style="2"/>
    <col min="16129" max="16129" width="6.42578125" style="2" customWidth="1"/>
    <col min="16130" max="16130" width="6.140625" style="2" customWidth="1"/>
    <col min="16131" max="16131" width="45.5703125" style="2" customWidth="1"/>
    <col min="16132" max="16132" width="11.85546875" style="2" customWidth="1"/>
    <col min="16133" max="16133" width="13" style="2" customWidth="1"/>
    <col min="16134" max="16134" width="15.28515625" style="2" customWidth="1"/>
    <col min="16135" max="16135" width="12.42578125" style="2" customWidth="1"/>
    <col min="16136" max="16136" width="11.28515625" style="2" customWidth="1"/>
    <col min="16137" max="16137" width="30.7109375" style="2" customWidth="1"/>
    <col min="16138" max="16145" width="9.140625" style="2"/>
    <col min="16146" max="16146" width="18.28515625" style="2" customWidth="1"/>
    <col min="16147" max="16384" width="9.140625" style="2"/>
  </cols>
  <sheetData>
    <row r="1" spans="1:349" s="4" customFormat="1" ht="20.25" x14ac:dyDescent="0.3">
      <c r="A1" s="159" t="s">
        <v>177</v>
      </c>
      <c r="B1" s="160"/>
      <c r="C1" s="160"/>
      <c r="D1" s="160"/>
      <c r="E1" s="160"/>
      <c r="F1" s="160"/>
      <c r="G1" s="160"/>
      <c r="H1" s="161"/>
      <c r="I1" s="10"/>
      <c r="J1" s="10"/>
      <c r="K1" s="10"/>
      <c r="L1" s="134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</row>
    <row r="2" spans="1:349" s="4" customFormat="1" ht="14.25" x14ac:dyDescent="0.2">
      <c r="A2" s="15"/>
      <c r="B2" s="16"/>
      <c r="C2" s="162" t="s">
        <v>178</v>
      </c>
      <c r="D2" s="162"/>
      <c r="E2" s="162"/>
      <c r="F2" s="162"/>
      <c r="G2" s="162"/>
      <c r="H2" s="84"/>
      <c r="L2" s="135"/>
    </row>
    <row r="3" spans="1:349" s="133" customFormat="1" ht="22.5" customHeight="1" thickBot="1" x14ac:dyDescent="0.3">
      <c r="A3" s="131" t="s">
        <v>181</v>
      </c>
      <c r="B3" s="132" t="s">
        <v>185</v>
      </c>
      <c r="C3" s="132" t="s">
        <v>184</v>
      </c>
      <c r="D3" s="132"/>
      <c r="E3" s="132"/>
      <c r="F3" s="132"/>
      <c r="G3" s="163" t="s">
        <v>0</v>
      </c>
      <c r="H3" s="164"/>
      <c r="L3" s="136"/>
    </row>
    <row r="4" spans="1:349" s="1" customFormat="1" ht="51.75" thickBot="1" x14ac:dyDescent="0.25">
      <c r="A4" s="17" t="s">
        <v>1</v>
      </c>
      <c r="B4" s="17" t="s">
        <v>2</v>
      </c>
      <c r="C4" s="18" t="s">
        <v>3</v>
      </c>
      <c r="D4" s="17" t="s">
        <v>4</v>
      </c>
      <c r="E4" s="25" t="s">
        <v>5</v>
      </c>
      <c r="F4" s="25" t="s">
        <v>6</v>
      </c>
      <c r="G4" s="71" t="s">
        <v>7</v>
      </c>
      <c r="H4" s="71" t="s">
        <v>8</v>
      </c>
      <c r="L4" s="137"/>
    </row>
    <row r="5" spans="1:349" ht="15.75" thickBot="1" x14ac:dyDescent="0.3">
      <c r="A5" s="17">
        <v>1</v>
      </c>
      <c r="B5" s="18">
        <v>2</v>
      </c>
      <c r="C5" s="18">
        <v>3</v>
      </c>
      <c r="D5" s="90">
        <v>4</v>
      </c>
      <c r="E5" s="25">
        <v>5</v>
      </c>
      <c r="F5" s="25">
        <v>6</v>
      </c>
      <c r="G5" s="25">
        <v>7</v>
      </c>
      <c r="H5" s="25">
        <v>8</v>
      </c>
    </row>
    <row r="6" spans="1:349" s="5" customFormat="1" ht="13.5" thickBot="1" x14ac:dyDescent="0.25">
      <c r="A6" s="107">
        <v>1</v>
      </c>
      <c r="B6" s="32">
        <v>1</v>
      </c>
      <c r="C6" s="17" t="s">
        <v>9</v>
      </c>
      <c r="D6" s="21"/>
      <c r="E6" s="25"/>
      <c r="F6" s="25"/>
      <c r="G6" s="71"/>
      <c r="H6" s="71"/>
      <c r="L6" s="139"/>
    </row>
    <row r="7" spans="1:349" s="5" customFormat="1" ht="13.5" thickBot="1" x14ac:dyDescent="0.25">
      <c r="A7" s="17">
        <f t="shared" ref="A7:A19" si="0">A6</f>
        <v>1</v>
      </c>
      <c r="B7" s="154">
        <v>1</v>
      </c>
      <c r="C7" s="101" t="s">
        <v>10</v>
      </c>
      <c r="D7" s="90">
        <v>2016</v>
      </c>
      <c r="E7" s="112">
        <v>18</v>
      </c>
      <c r="F7" s="112">
        <v>8</v>
      </c>
      <c r="G7" s="71">
        <f>IF(NOT(TRUNC(A7)=A7),"Ошибка в наборе",MIN(E7/A7,1))</f>
        <v>1</v>
      </c>
      <c r="H7" s="71">
        <f>IF(ISERR(F7/E7),0,IF(ABS(F7)&gt;ABS(E7),"проверь поле F",MIN(ABS(F7/E7),1)))</f>
        <v>0.44444444444444442</v>
      </c>
      <c r="I7" s="6"/>
      <c r="J7" s="6"/>
      <c r="K7" s="6"/>
      <c r="L7" s="1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</row>
    <row r="8" spans="1:349" s="5" customFormat="1" ht="13.5" thickBot="1" x14ac:dyDescent="0.25">
      <c r="A8" s="17">
        <f t="shared" si="0"/>
        <v>1</v>
      </c>
      <c r="B8" s="155"/>
      <c r="C8" s="20" t="s">
        <v>11</v>
      </c>
      <c r="D8" s="90">
        <v>2010</v>
      </c>
      <c r="E8" s="112"/>
      <c r="F8" s="112"/>
      <c r="G8" s="71">
        <f t="shared" ref="G8:G18" si="1">IF(NOT(TRUNC(A8)=A8),"Ошибка в наборе",MIN(E8/A8,1))</f>
        <v>0</v>
      </c>
      <c r="H8" s="71">
        <f t="shared" ref="H8:H49" si="2">IF(ISERR(F8/E8),0,IF(ABS(F8)&gt;ABS(E8),"проверь поле F",MIN(ABS(F8/E8),1)))</f>
        <v>0</v>
      </c>
      <c r="L8" s="139"/>
    </row>
    <row r="9" spans="1:349" s="5" customFormat="1" ht="13.5" thickBot="1" x14ac:dyDescent="0.25">
      <c r="A9" s="17">
        <f t="shared" si="0"/>
        <v>1</v>
      </c>
      <c r="B9" s="156"/>
      <c r="C9" s="34" t="s">
        <v>162</v>
      </c>
      <c r="D9" s="35"/>
      <c r="E9" s="79">
        <f>SUM(E7:E8)</f>
        <v>18</v>
      </c>
      <c r="F9" s="79">
        <f>SUM(F7:F8)</f>
        <v>8</v>
      </c>
      <c r="G9" s="72">
        <f t="shared" si="1"/>
        <v>1</v>
      </c>
      <c r="H9" s="72">
        <f t="shared" si="2"/>
        <v>0.44444444444444442</v>
      </c>
      <c r="L9" s="139"/>
    </row>
    <row r="10" spans="1:349" s="5" customFormat="1" ht="13.5" thickBot="1" x14ac:dyDescent="0.25">
      <c r="A10" s="17">
        <f t="shared" si="0"/>
        <v>1</v>
      </c>
      <c r="B10" s="89">
        <v>2</v>
      </c>
      <c r="C10" s="36" t="s">
        <v>98</v>
      </c>
      <c r="D10" s="90">
        <v>2018</v>
      </c>
      <c r="E10" s="112">
        <v>20</v>
      </c>
      <c r="F10" s="112">
        <v>8</v>
      </c>
      <c r="G10" s="72">
        <f t="shared" si="1"/>
        <v>1</v>
      </c>
      <c r="H10" s="72">
        <f t="shared" si="2"/>
        <v>0.4</v>
      </c>
      <c r="L10" s="139"/>
    </row>
    <row r="11" spans="1:349" s="8" customFormat="1" ht="13.5" thickBot="1" x14ac:dyDescent="0.25">
      <c r="A11" s="17">
        <f t="shared" si="0"/>
        <v>1</v>
      </c>
      <c r="B11" s="154">
        <v>3</v>
      </c>
      <c r="C11" s="105" t="s">
        <v>161</v>
      </c>
      <c r="D11" s="21" t="s">
        <v>126</v>
      </c>
      <c r="E11" s="112"/>
      <c r="F11" s="112"/>
      <c r="G11" s="74">
        <f t="shared" si="1"/>
        <v>0</v>
      </c>
      <c r="H11" s="74">
        <f t="shared" si="2"/>
        <v>0</v>
      </c>
      <c r="I11" s="7"/>
      <c r="J11" s="7"/>
      <c r="K11" s="7"/>
      <c r="L11" s="14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</row>
    <row r="12" spans="1:349" s="7" customFormat="1" ht="15.75" customHeight="1" thickBot="1" x14ac:dyDescent="0.25">
      <c r="A12" s="17">
        <f t="shared" si="0"/>
        <v>1</v>
      </c>
      <c r="B12" s="155"/>
      <c r="C12" s="105" t="s">
        <v>164</v>
      </c>
      <c r="D12" s="21">
        <v>2006</v>
      </c>
      <c r="E12" s="112">
        <v>8</v>
      </c>
      <c r="F12" s="112">
        <v>8</v>
      </c>
      <c r="G12" s="74">
        <f t="shared" ref="G12:G13" si="3">IF(NOT(TRUNC(A12)=A12),"Ошибка в наборе",MIN(E12/A12,1))</f>
        <v>1</v>
      </c>
      <c r="H12" s="74">
        <f t="shared" ref="H12:H13" si="4">IF(ISERR(F12/E12),0,IF(ABS(F12)&gt;ABS(E12),"проверь поле F",MIN(ABS(F12/E12),1)))</f>
        <v>1</v>
      </c>
      <c r="L12" s="141"/>
    </row>
    <row r="13" spans="1:349" s="104" customFormat="1" ht="15.75" customHeight="1" thickBot="1" x14ac:dyDescent="0.25">
      <c r="A13" s="102">
        <f t="shared" si="0"/>
        <v>1</v>
      </c>
      <c r="B13" s="156"/>
      <c r="C13" s="61" t="s">
        <v>42</v>
      </c>
      <c r="D13" s="106"/>
      <c r="E13" s="108">
        <f>SUM(E11:E12)</f>
        <v>8</v>
      </c>
      <c r="F13" s="108">
        <f>SUM(F11:F12)</f>
        <v>8</v>
      </c>
      <c r="G13" s="103">
        <f t="shared" si="3"/>
        <v>1</v>
      </c>
      <c r="H13" s="103">
        <f t="shared" si="4"/>
        <v>1</v>
      </c>
      <c r="L13" s="142"/>
    </row>
    <row r="14" spans="1:349" s="5" customFormat="1" ht="13.5" thickBot="1" x14ac:dyDescent="0.25">
      <c r="A14" s="17">
        <f t="shared" si="0"/>
        <v>1</v>
      </c>
      <c r="B14" s="90">
        <v>4</v>
      </c>
      <c r="C14" s="61" t="s">
        <v>12</v>
      </c>
      <c r="D14" s="64">
        <v>2016</v>
      </c>
      <c r="E14" s="112">
        <v>8</v>
      </c>
      <c r="F14" s="112">
        <v>8</v>
      </c>
      <c r="G14" s="72">
        <f t="shared" si="1"/>
        <v>1</v>
      </c>
      <c r="H14" s="72">
        <f t="shared" si="2"/>
        <v>1</v>
      </c>
      <c r="L14" s="139"/>
    </row>
    <row r="15" spans="1:349" s="5" customFormat="1" ht="13.5" thickBot="1" x14ac:dyDescent="0.25">
      <c r="A15" s="17">
        <f t="shared" si="0"/>
        <v>1</v>
      </c>
      <c r="B15" s="90">
        <v>5</v>
      </c>
      <c r="C15" s="36" t="s">
        <v>14</v>
      </c>
      <c r="D15" s="64">
        <v>2006</v>
      </c>
      <c r="E15" s="112">
        <v>6</v>
      </c>
      <c r="F15" s="112">
        <v>6</v>
      </c>
      <c r="G15" s="72">
        <f t="shared" si="1"/>
        <v>1</v>
      </c>
      <c r="H15" s="72">
        <f t="shared" si="2"/>
        <v>1</v>
      </c>
      <c r="L15" s="139"/>
    </row>
    <row r="16" spans="1:349" s="5" customFormat="1" ht="26.25" thickBot="1" x14ac:dyDescent="0.25">
      <c r="A16" s="17">
        <f t="shared" si="0"/>
        <v>1</v>
      </c>
      <c r="B16" s="154">
        <v>6</v>
      </c>
      <c r="C16" s="27" t="s">
        <v>15</v>
      </c>
      <c r="D16" s="90">
        <v>2012</v>
      </c>
      <c r="E16" s="113"/>
      <c r="F16" s="113"/>
      <c r="G16" s="71">
        <f t="shared" si="1"/>
        <v>0</v>
      </c>
      <c r="H16" s="71">
        <f t="shared" si="2"/>
        <v>0</v>
      </c>
      <c r="L16" s="139"/>
    </row>
    <row r="17" spans="1:12" s="5" customFormat="1" ht="26.25" thickBot="1" x14ac:dyDescent="0.25">
      <c r="A17" s="17">
        <f t="shared" si="0"/>
        <v>1</v>
      </c>
      <c r="B17" s="155"/>
      <c r="C17" s="27" t="s">
        <v>90</v>
      </c>
      <c r="D17" s="90">
        <v>2018</v>
      </c>
      <c r="E17" s="113"/>
      <c r="F17" s="113"/>
      <c r="G17" s="71">
        <f t="shared" si="1"/>
        <v>0</v>
      </c>
      <c r="H17" s="71">
        <f t="shared" si="2"/>
        <v>0</v>
      </c>
      <c r="L17" s="139"/>
    </row>
    <row r="18" spans="1:12" s="5" customFormat="1" ht="27" customHeight="1" thickBot="1" x14ac:dyDescent="0.25">
      <c r="A18" s="17">
        <f t="shared" si="0"/>
        <v>1</v>
      </c>
      <c r="B18" s="156"/>
      <c r="C18" s="34" t="s">
        <v>163</v>
      </c>
      <c r="D18" s="35"/>
      <c r="E18" s="79">
        <f>SUM(E16:E17)</f>
        <v>0</v>
      </c>
      <c r="F18" s="79">
        <f>SUM(F16:F17)</f>
        <v>0</v>
      </c>
      <c r="G18" s="72">
        <f t="shared" si="1"/>
        <v>0</v>
      </c>
      <c r="H18" s="72">
        <f t="shared" si="2"/>
        <v>0</v>
      </c>
      <c r="L18" s="139"/>
    </row>
    <row r="19" spans="1:12" s="110" customFormat="1" ht="15.75" thickBot="1" x14ac:dyDescent="0.3">
      <c r="A19" s="47">
        <f t="shared" si="0"/>
        <v>1</v>
      </c>
      <c r="B19" s="40"/>
      <c r="C19" s="41" t="s">
        <v>16</v>
      </c>
      <c r="D19" s="122"/>
      <c r="E19" s="54">
        <f>E9+E10+E13+E14+E15+E18</f>
        <v>60</v>
      </c>
      <c r="F19" s="54">
        <f>F9+F10+F13+F14+F15+F18</f>
        <v>38</v>
      </c>
      <c r="G19" s="73">
        <f>(G9+G10+G13+G14+G15+G18)/6</f>
        <v>0.83333333333333337</v>
      </c>
      <c r="H19" s="73">
        <f t="shared" si="2"/>
        <v>0.6333333333333333</v>
      </c>
      <c r="L19" s="143"/>
    </row>
    <row r="20" spans="1:12" ht="15.75" thickBot="1" x14ac:dyDescent="0.3">
      <c r="A20" s="107">
        <v>1</v>
      </c>
      <c r="B20" s="19"/>
      <c r="C20" s="17" t="s">
        <v>99</v>
      </c>
      <c r="D20" s="20"/>
      <c r="E20" s="28"/>
      <c r="F20" s="28"/>
      <c r="G20" s="71"/>
      <c r="H20" s="71"/>
    </row>
    <row r="21" spans="1:12" ht="15.75" thickBot="1" x14ac:dyDescent="0.3">
      <c r="A21" s="91">
        <f>A20</f>
        <v>1</v>
      </c>
      <c r="B21" s="90">
        <v>1</v>
      </c>
      <c r="C21" s="34" t="s">
        <v>17</v>
      </c>
      <c r="D21" s="64">
        <v>2013</v>
      </c>
      <c r="E21" s="112">
        <v>23</v>
      </c>
      <c r="F21" s="112">
        <v>8</v>
      </c>
      <c r="G21" s="72">
        <f t="shared" ref="G21:G33" si="5">IF(NOT(TRUNC(A21)=A21),"Ошибка в наборе",MIN(E21/A21,1))</f>
        <v>1</v>
      </c>
      <c r="H21" s="72">
        <f t="shared" si="2"/>
        <v>0.34782608695652173</v>
      </c>
    </row>
    <row r="22" spans="1:12" ht="15.75" thickBot="1" x14ac:dyDescent="0.3">
      <c r="A22" s="91">
        <f t="shared" ref="A22:A23" si="6">A21</f>
        <v>1</v>
      </c>
      <c r="B22" s="90">
        <v>2</v>
      </c>
      <c r="C22" s="61" t="s">
        <v>100</v>
      </c>
      <c r="D22" s="64">
        <v>2018</v>
      </c>
      <c r="E22" s="112">
        <v>10</v>
      </c>
      <c r="F22" s="112">
        <v>8</v>
      </c>
      <c r="G22" s="72">
        <f t="shared" si="5"/>
        <v>1</v>
      </c>
      <c r="H22" s="72">
        <f t="shared" si="2"/>
        <v>0.8</v>
      </c>
    </row>
    <row r="23" spans="1:12" ht="15.75" thickBot="1" x14ac:dyDescent="0.3">
      <c r="A23" s="91">
        <f t="shared" si="6"/>
        <v>1</v>
      </c>
      <c r="B23" s="90">
        <v>3</v>
      </c>
      <c r="C23" s="62" t="s">
        <v>127</v>
      </c>
      <c r="D23" s="64">
        <v>2013</v>
      </c>
      <c r="E23" s="112">
        <v>13</v>
      </c>
      <c r="F23" s="112">
        <v>8</v>
      </c>
      <c r="G23" s="72">
        <f t="shared" si="5"/>
        <v>1</v>
      </c>
      <c r="H23" s="72">
        <f t="shared" si="2"/>
        <v>0.61538461538461542</v>
      </c>
    </row>
    <row r="24" spans="1:12" ht="15.75" thickBot="1" x14ac:dyDescent="0.3">
      <c r="A24" s="17">
        <f t="shared" ref="A24:A33" si="7">A23</f>
        <v>1</v>
      </c>
      <c r="B24" s="154">
        <v>4</v>
      </c>
      <c r="C24" s="105" t="s">
        <v>165</v>
      </c>
      <c r="D24" s="64" t="s">
        <v>126</v>
      </c>
      <c r="E24" s="112"/>
      <c r="F24" s="112"/>
      <c r="G24" s="74">
        <f t="shared" si="5"/>
        <v>0</v>
      </c>
      <c r="H24" s="74">
        <f t="shared" si="2"/>
        <v>0</v>
      </c>
    </row>
    <row r="25" spans="1:12" ht="15.75" thickBot="1" x14ac:dyDescent="0.3">
      <c r="A25" s="17">
        <f t="shared" si="7"/>
        <v>1</v>
      </c>
      <c r="B25" s="155"/>
      <c r="C25" s="105" t="s">
        <v>164</v>
      </c>
      <c r="D25" s="64">
        <v>2011</v>
      </c>
      <c r="E25" s="112">
        <v>15</v>
      </c>
      <c r="F25" s="112">
        <v>8</v>
      </c>
      <c r="G25" s="74">
        <f t="shared" ref="G25:G27" si="8">IF(NOT(TRUNC(A25)=A25),"Ошибка в наборе",MIN(E25/A25,1))</f>
        <v>1</v>
      </c>
      <c r="H25" s="74">
        <f t="shared" ref="H25:H27" si="9">IF(ISERR(F25/E25),0,IF(ABS(F25)&gt;ABS(E25),"проверь поле F",MIN(ABS(F25/E25),1)))</f>
        <v>0.53333333333333333</v>
      </c>
    </row>
    <row r="26" spans="1:12" s="110" customFormat="1" ht="15.75" thickBot="1" x14ac:dyDescent="0.3">
      <c r="A26" s="17">
        <f t="shared" si="7"/>
        <v>1</v>
      </c>
      <c r="B26" s="156"/>
      <c r="C26" s="61" t="s">
        <v>42</v>
      </c>
      <c r="D26" s="109"/>
      <c r="E26" s="79">
        <f>SUM(E24:E25)</f>
        <v>15</v>
      </c>
      <c r="F26" s="79">
        <f>SUM(F24:F25)</f>
        <v>8</v>
      </c>
      <c r="G26" s="72">
        <f t="shared" si="8"/>
        <v>1</v>
      </c>
      <c r="H26" s="72">
        <f t="shared" si="9"/>
        <v>0.53333333333333333</v>
      </c>
      <c r="L26" s="143"/>
    </row>
    <row r="27" spans="1:12" ht="15.75" thickBot="1" x14ac:dyDescent="0.3">
      <c r="A27" s="17">
        <f t="shared" si="7"/>
        <v>1</v>
      </c>
      <c r="B27" s="90">
        <v>5</v>
      </c>
      <c r="C27" s="34" t="s">
        <v>13</v>
      </c>
      <c r="D27" s="59">
        <v>2014</v>
      </c>
      <c r="E27" s="112">
        <v>12</v>
      </c>
      <c r="F27" s="112">
        <v>8</v>
      </c>
      <c r="G27" s="72">
        <f t="shared" si="8"/>
        <v>1</v>
      </c>
      <c r="H27" s="72">
        <f t="shared" si="9"/>
        <v>0.66666666666666663</v>
      </c>
    </row>
    <row r="28" spans="1:12" ht="15.75" thickBot="1" x14ac:dyDescent="0.3">
      <c r="A28" s="17">
        <f t="shared" si="7"/>
        <v>1</v>
      </c>
      <c r="B28" s="90">
        <v>6</v>
      </c>
      <c r="C28" s="36" t="s">
        <v>92</v>
      </c>
      <c r="D28" s="59">
        <v>2014</v>
      </c>
      <c r="E28" s="113">
        <v>7</v>
      </c>
      <c r="F28" s="113">
        <v>7</v>
      </c>
      <c r="G28" s="72">
        <f t="shared" si="5"/>
        <v>1</v>
      </c>
      <c r="H28" s="72">
        <f t="shared" si="2"/>
        <v>1</v>
      </c>
    </row>
    <row r="29" spans="1:12" ht="15.75" thickBot="1" x14ac:dyDescent="0.3">
      <c r="A29" s="17">
        <f t="shared" si="7"/>
        <v>1</v>
      </c>
      <c r="B29" s="90">
        <v>7</v>
      </c>
      <c r="C29" s="36" t="s">
        <v>19</v>
      </c>
      <c r="D29" s="64">
        <v>2013</v>
      </c>
      <c r="E29" s="113">
        <v>12</v>
      </c>
      <c r="F29" s="113">
        <v>8</v>
      </c>
      <c r="G29" s="72">
        <f t="shared" si="5"/>
        <v>1</v>
      </c>
      <c r="H29" s="72">
        <f t="shared" si="2"/>
        <v>0.66666666666666663</v>
      </c>
    </row>
    <row r="30" spans="1:12" ht="15.75" thickBot="1" x14ac:dyDescent="0.3">
      <c r="A30" s="17">
        <f t="shared" si="7"/>
        <v>1</v>
      </c>
      <c r="B30" s="90">
        <v>8</v>
      </c>
      <c r="C30" s="42" t="s">
        <v>20</v>
      </c>
      <c r="D30" s="64">
        <v>2013</v>
      </c>
      <c r="E30" s="113">
        <v>12</v>
      </c>
      <c r="F30" s="113">
        <v>8</v>
      </c>
      <c r="G30" s="72">
        <f t="shared" si="5"/>
        <v>1</v>
      </c>
      <c r="H30" s="72">
        <f t="shared" si="2"/>
        <v>0.66666666666666663</v>
      </c>
    </row>
    <row r="31" spans="1:12" s="5" customFormat="1" ht="26.25" thickBot="1" x14ac:dyDescent="0.25">
      <c r="A31" s="17">
        <f t="shared" si="7"/>
        <v>1</v>
      </c>
      <c r="B31" s="151">
        <v>9</v>
      </c>
      <c r="C31" s="27" t="s">
        <v>15</v>
      </c>
      <c r="D31" s="90">
        <v>2012</v>
      </c>
      <c r="E31" s="113"/>
      <c r="F31" s="113"/>
      <c r="G31" s="71">
        <f t="shared" si="5"/>
        <v>0</v>
      </c>
      <c r="H31" s="71">
        <f t="shared" si="2"/>
        <v>0</v>
      </c>
      <c r="L31" s="139"/>
    </row>
    <row r="32" spans="1:12" s="5" customFormat="1" ht="26.25" thickBot="1" x14ac:dyDescent="0.25">
      <c r="A32" s="17">
        <f t="shared" si="7"/>
        <v>1</v>
      </c>
      <c r="B32" s="151"/>
      <c r="C32" s="27" t="s">
        <v>90</v>
      </c>
      <c r="D32" s="90">
        <v>2019</v>
      </c>
      <c r="E32" s="113"/>
      <c r="F32" s="113"/>
      <c r="G32" s="71">
        <f t="shared" si="5"/>
        <v>0</v>
      </c>
      <c r="H32" s="71">
        <f t="shared" si="2"/>
        <v>0</v>
      </c>
      <c r="L32" s="139"/>
    </row>
    <row r="33" spans="1:12" ht="27.75" customHeight="1" thickBot="1" x14ac:dyDescent="0.3">
      <c r="A33" s="17">
        <f t="shared" si="7"/>
        <v>1</v>
      </c>
      <c r="B33" s="151"/>
      <c r="C33" s="34" t="s">
        <v>163</v>
      </c>
      <c r="D33" s="35"/>
      <c r="E33" s="79">
        <f>SUM(E31:E32)</f>
        <v>0</v>
      </c>
      <c r="F33" s="79">
        <f>SUM(F31:F32)</f>
        <v>0</v>
      </c>
      <c r="G33" s="72">
        <f t="shared" si="5"/>
        <v>0</v>
      </c>
      <c r="H33" s="72">
        <f t="shared" si="2"/>
        <v>0</v>
      </c>
    </row>
    <row r="34" spans="1:12" ht="15.75" thickBot="1" x14ac:dyDescent="0.3">
      <c r="A34" s="39">
        <f>A33</f>
        <v>1</v>
      </c>
      <c r="B34" s="41"/>
      <c r="C34" s="39" t="s">
        <v>21</v>
      </c>
      <c r="D34" s="43"/>
      <c r="E34" s="54">
        <f>SUM(E21,E22,E23,E26,E27,E28,E29,E30,E33)</f>
        <v>104</v>
      </c>
      <c r="F34" s="54">
        <f t="shared" ref="F34" si="10">SUM(F21,F22,F23,F26,F27,F28,F29,F30,F33)</f>
        <v>63</v>
      </c>
      <c r="G34" s="73">
        <f>SUM(G21,G22,G23,G26,G27,G28,G29,G30,G33)/9</f>
        <v>0.88888888888888884</v>
      </c>
      <c r="H34" s="73">
        <f t="shared" si="2"/>
        <v>0.60576923076923073</v>
      </c>
    </row>
    <row r="35" spans="1:12" ht="15.75" thickBot="1" x14ac:dyDescent="0.3">
      <c r="A35" s="107">
        <v>1</v>
      </c>
      <c r="B35" s="90"/>
      <c r="C35" s="17" t="s">
        <v>131</v>
      </c>
      <c r="D35" s="20"/>
      <c r="E35" s="28"/>
      <c r="F35" s="28"/>
      <c r="G35" s="71"/>
      <c r="H35" s="71"/>
    </row>
    <row r="36" spans="1:12" ht="15.75" thickBot="1" x14ac:dyDescent="0.3">
      <c r="A36" s="91">
        <f>A35</f>
        <v>1</v>
      </c>
      <c r="B36" s="90">
        <v>1</v>
      </c>
      <c r="C36" s="61" t="s">
        <v>22</v>
      </c>
      <c r="D36" s="90">
        <v>2013</v>
      </c>
      <c r="E36" s="112"/>
      <c r="F36" s="112">
        <v>8</v>
      </c>
      <c r="G36" s="72">
        <f>IF(NOT(TRUNC(A36)=A36),"Ошибка в наборе",MIN(E36/A36,1))</f>
        <v>0</v>
      </c>
      <c r="H36" s="72">
        <f t="shared" si="2"/>
        <v>0</v>
      </c>
    </row>
    <row r="37" spans="1:12" ht="15.75" thickBot="1" x14ac:dyDescent="0.3">
      <c r="A37" s="91">
        <f>A36</f>
        <v>1</v>
      </c>
      <c r="B37" s="90">
        <v>2</v>
      </c>
      <c r="C37" s="62" t="s">
        <v>166</v>
      </c>
      <c r="D37" s="64">
        <v>2014</v>
      </c>
      <c r="E37" s="112">
        <v>14</v>
      </c>
      <c r="F37" s="112">
        <v>8</v>
      </c>
      <c r="G37" s="72">
        <f t="shared" ref="G37:G48" si="11">IF(NOT(TRUNC(A37)=A37),"Ошибка в наборе",MIN(E37/A37,1))</f>
        <v>1</v>
      </c>
      <c r="H37" s="72">
        <f t="shared" si="2"/>
        <v>0.5714285714285714</v>
      </c>
    </row>
    <row r="38" spans="1:12" ht="26.25" thickBot="1" x14ac:dyDescent="0.3">
      <c r="A38" s="91">
        <f>A37</f>
        <v>1</v>
      </c>
      <c r="B38" s="89">
        <v>3</v>
      </c>
      <c r="C38" s="62" t="s">
        <v>128</v>
      </c>
      <c r="D38" s="64">
        <v>2013</v>
      </c>
      <c r="E38" s="112">
        <v>21</v>
      </c>
      <c r="F38" s="112">
        <v>8</v>
      </c>
      <c r="G38" s="72">
        <f t="shared" si="11"/>
        <v>1</v>
      </c>
      <c r="H38" s="72">
        <f t="shared" si="2"/>
        <v>0.38095238095238093</v>
      </c>
    </row>
    <row r="39" spans="1:12" ht="15.75" thickBot="1" x14ac:dyDescent="0.3">
      <c r="A39" s="91">
        <f>A38</f>
        <v>1</v>
      </c>
      <c r="B39" s="90">
        <v>4</v>
      </c>
      <c r="C39" s="62" t="s">
        <v>93</v>
      </c>
      <c r="D39" s="21">
        <v>2018</v>
      </c>
      <c r="E39" s="112">
        <v>7</v>
      </c>
      <c r="F39" s="112">
        <v>7</v>
      </c>
      <c r="G39" s="72">
        <f t="shared" si="11"/>
        <v>1</v>
      </c>
      <c r="H39" s="72">
        <f t="shared" si="2"/>
        <v>1</v>
      </c>
    </row>
    <row r="40" spans="1:12" ht="26.25" thickBot="1" x14ac:dyDescent="0.3">
      <c r="A40" s="17">
        <f t="shared" ref="A40:A49" si="12">A39</f>
        <v>1</v>
      </c>
      <c r="B40" s="154">
        <v>5</v>
      </c>
      <c r="C40" s="63" t="s">
        <v>129</v>
      </c>
      <c r="D40" s="90">
        <v>2015</v>
      </c>
      <c r="E40" s="112">
        <v>10</v>
      </c>
      <c r="F40" s="112">
        <v>8</v>
      </c>
      <c r="G40" s="71">
        <f t="shared" si="11"/>
        <v>1</v>
      </c>
      <c r="H40" s="71">
        <f t="shared" si="2"/>
        <v>0.8</v>
      </c>
    </row>
    <row r="41" spans="1:12" ht="15.75" thickBot="1" x14ac:dyDescent="0.3">
      <c r="A41" s="17">
        <f t="shared" si="12"/>
        <v>1</v>
      </c>
      <c r="B41" s="155"/>
      <c r="C41" s="60" t="s">
        <v>13</v>
      </c>
      <c r="D41" s="21">
        <v>2011</v>
      </c>
      <c r="E41" s="112">
        <v>10</v>
      </c>
      <c r="F41" s="112">
        <v>8</v>
      </c>
      <c r="G41" s="71">
        <f t="shared" si="11"/>
        <v>1</v>
      </c>
      <c r="H41" s="71">
        <f t="shared" si="2"/>
        <v>0.8</v>
      </c>
    </row>
    <row r="42" spans="1:12" ht="15.75" thickBot="1" x14ac:dyDescent="0.3">
      <c r="A42" s="17">
        <f>A41</f>
        <v>1</v>
      </c>
      <c r="B42" s="156"/>
      <c r="C42" s="34" t="s">
        <v>24</v>
      </c>
      <c r="D42" s="37"/>
      <c r="E42" s="79">
        <f>SUM(E40:E41)</f>
        <v>20</v>
      </c>
      <c r="F42" s="79">
        <f>SUM(F40:F41)</f>
        <v>16</v>
      </c>
      <c r="G42" s="72">
        <f t="shared" si="11"/>
        <v>1</v>
      </c>
      <c r="H42" s="72">
        <f t="shared" si="2"/>
        <v>0.8</v>
      </c>
    </row>
    <row r="43" spans="1:12" s="5" customFormat="1" ht="13.5" thickBot="1" x14ac:dyDescent="0.25">
      <c r="A43" s="17">
        <f t="shared" si="12"/>
        <v>1</v>
      </c>
      <c r="B43" s="23">
        <v>6</v>
      </c>
      <c r="C43" s="34" t="s">
        <v>25</v>
      </c>
      <c r="D43" s="59">
        <v>2015</v>
      </c>
      <c r="E43" s="113"/>
      <c r="F43" s="113"/>
      <c r="G43" s="72">
        <f t="shared" si="11"/>
        <v>0</v>
      </c>
      <c r="H43" s="72">
        <f t="shared" si="2"/>
        <v>0</v>
      </c>
      <c r="L43" s="139"/>
    </row>
    <row r="44" spans="1:12" ht="15.75" thickBot="1" x14ac:dyDescent="0.3">
      <c r="A44" s="17">
        <f t="shared" si="12"/>
        <v>1</v>
      </c>
      <c r="B44" s="90">
        <v>7</v>
      </c>
      <c r="C44" s="34" t="s">
        <v>130</v>
      </c>
      <c r="D44" s="21" t="s">
        <v>167</v>
      </c>
      <c r="E44" s="112">
        <v>33</v>
      </c>
      <c r="F44" s="112">
        <v>8</v>
      </c>
      <c r="G44" s="72">
        <f t="shared" si="11"/>
        <v>1</v>
      </c>
      <c r="H44" s="72">
        <f t="shared" si="2"/>
        <v>0.24242424242424243</v>
      </c>
    </row>
    <row r="45" spans="1:12" ht="15.75" thickBot="1" x14ac:dyDescent="0.3">
      <c r="A45" s="17">
        <f t="shared" si="12"/>
        <v>1</v>
      </c>
      <c r="B45" s="90">
        <v>8</v>
      </c>
      <c r="C45" s="34" t="s">
        <v>20</v>
      </c>
      <c r="D45" s="21" t="s">
        <v>168</v>
      </c>
      <c r="E45" s="113">
        <v>33</v>
      </c>
      <c r="F45" s="113">
        <v>8</v>
      </c>
      <c r="G45" s="72">
        <f t="shared" si="11"/>
        <v>1</v>
      </c>
      <c r="H45" s="72">
        <f t="shared" si="2"/>
        <v>0.24242424242424243</v>
      </c>
    </row>
    <row r="46" spans="1:12" ht="26.25" thickBot="1" x14ac:dyDescent="0.3">
      <c r="A46" s="17">
        <f t="shared" si="12"/>
        <v>1</v>
      </c>
      <c r="B46" s="151">
        <v>9</v>
      </c>
      <c r="C46" s="27" t="s">
        <v>15</v>
      </c>
      <c r="D46" s="90">
        <v>2012</v>
      </c>
      <c r="E46" s="113"/>
      <c r="F46" s="113"/>
      <c r="G46" s="71">
        <f t="shared" si="11"/>
        <v>0</v>
      </c>
      <c r="H46" s="71">
        <f t="shared" si="2"/>
        <v>0</v>
      </c>
    </row>
    <row r="47" spans="1:12" ht="26.25" thickBot="1" x14ac:dyDescent="0.3">
      <c r="A47" s="17">
        <f t="shared" si="12"/>
        <v>1</v>
      </c>
      <c r="B47" s="151"/>
      <c r="C47" s="27" t="s">
        <v>90</v>
      </c>
      <c r="D47" s="90">
        <v>2019</v>
      </c>
      <c r="E47" s="113"/>
      <c r="F47" s="113"/>
      <c r="G47" s="71">
        <f t="shared" si="11"/>
        <v>0</v>
      </c>
      <c r="H47" s="71">
        <f t="shared" si="2"/>
        <v>0</v>
      </c>
    </row>
    <row r="48" spans="1:12" ht="29.25" customHeight="1" thickBot="1" x14ac:dyDescent="0.3">
      <c r="A48" s="17">
        <f t="shared" si="12"/>
        <v>1</v>
      </c>
      <c r="B48" s="151"/>
      <c r="C48" s="34" t="s">
        <v>91</v>
      </c>
      <c r="D48" s="35"/>
      <c r="E48" s="79">
        <f>SUM(E46:E47)</f>
        <v>0</v>
      </c>
      <c r="F48" s="79">
        <f>SUM(F46:F47)</f>
        <v>0</v>
      </c>
      <c r="G48" s="72">
        <f t="shared" si="11"/>
        <v>0</v>
      </c>
      <c r="H48" s="72">
        <f t="shared" si="2"/>
        <v>0</v>
      </c>
    </row>
    <row r="49" spans="1:8" ht="15.75" thickBot="1" x14ac:dyDescent="0.3">
      <c r="A49" s="47">
        <f t="shared" si="12"/>
        <v>1</v>
      </c>
      <c r="B49" s="45"/>
      <c r="C49" s="39" t="s">
        <v>26</v>
      </c>
      <c r="D49" s="46"/>
      <c r="E49" s="54">
        <f>SUM(E36,E37,E38,E39,E42,E43,E44,E45,E48)</f>
        <v>128</v>
      </c>
      <c r="F49" s="54">
        <f>SUM(F36,F37,F38,F39,F42,F43,F44,F45,F48)</f>
        <v>63</v>
      </c>
      <c r="G49" s="73">
        <f>SUM(G36,G37,G38,G39,G42,G43,G44,G45,G48)/9</f>
        <v>0.66666666666666663</v>
      </c>
      <c r="H49" s="73">
        <f t="shared" si="2"/>
        <v>0.4921875</v>
      </c>
    </row>
    <row r="50" spans="1:8" ht="15.75" thickBot="1" x14ac:dyDescent="0.3">
      <c r="A50" s="107">
        <v>1</v>
      </c>
      <c r="B50" s="90"/>
      <c r="C50" s="17" t="s">
        <v>27</v>
      </c>
      <c r="D50" s="21"/>
      <c r="E50" s="28"/>
      <c r="F50" s="28"/>
      <c r="G50" s="71"/>
      <c r="H50" s="71"/>
    </row>
    <row r="51" spans="1:8" ht="15.75" thickBot="1" x14ac:dyDescent="0.3">
      <c r="A51" s="91">
        <f>A50</f>
        <v>1</v>
      </c>
      <c r="B51" s="90">
        <v>1</v>
      </c>
      <c r="C51" s="61" t="s">
        <v>28</v>
      </c>
      <c r="D51" s="70">
        <v>2015</v>
      </c>
      <c r="E51" s="112">
        <v>10</v>
      </c>
      <c r="F51" s="112">
        <v>9</v>
      </c>
      <c r="G51" s="72">
        <f t="shared" ref="G51:G64" si="13">IF(NOT(TRUNC(A51)=A51),"Ошибка в наборе",MIN(E51/A51,1))</f>
        <v>1</v>
      </c>
      <c r="H51" s="72">
        <f t="shared" ref="H51:H107" si="14">IF(ISERR(F51/E51),0,IF(ABS(F51)&gt;ABS(E51),"проверь поле F",MIN(ABS(F51/E51),1)))</f>
        <v>0.9</v>
      </c>
    </row>
    <row r="52" spans="1:8" ht="15.75" thickBot="1" x14ac:dyDescent="0.3">
      <c r="A52" s="91">
        <f>A51</f>
        <v>1</v>
      </c>
      <c r="B52" s="90">
        <v>2</v>
      </c>
      <c r="C52" s="61" t="s">
        <v>29</v>
      </c>
      <c r="D52" s="70">
        <v>2015</v>
      </c>
      <c r="E52" s="112">
        <v>10</v>
      </c>
      <c r="F52" s="112">
        <v>9</v>
      </c>
      <c r="G52" s="72">
        <f t="shared" si="13"/>
        <v>1</v>
      </c>
      <c r="H52" s="72">
        <f t="shared" si="14"/>
        <v>0.9</v>
      </c>
    </row>
    <row r="53" spans="1:8" ht="15.75" thickBot="1" x14ac:dyDescent="0.3">
      <c r="A53" s="91">
        <f>A52</f>
        <v>1</v>
      </c>
      <c r="B53" s="90">
        <v>3</v>
      </c>
      <c r="C53" s="61" t="s">
        <v>30</v>
      </c>
      <c r="D53" s="70">
        <v>2015</v>
      </c>
      <c r="E53" s="112">
        <v>10</v>
      </c>
      <c r="F53" s="112">
        <v>9</v>
      </c>
      <c r="G53" s="72">
        <f t="shared" si="13"/>
        <v>1</v>
      </c>
      <c r="H53" s="72">
        <f t="shared" si="14"/>
        <v>0.9</v>
      </c>
    </row>
    <row r="54" spans="1:8" ht="15.75" thickBot="1" x14ac:dyDescent="0.3">
      <c r="A54" s="91">
        <f>A53</f>
        <v>1</v>
      </c>
      <c r="B54" s="90">
        <v>4</v>
      </c>
      <c r="C54" s="61" t="s">
        <v>93</v>
      </c>
      <c r="D54" s="64">
        <v>2018</v>
      </c>
      <c r="E54" s="112">
        <v>13</v>
      </c>
      <c r="F54" s="112">
        <v>9</v>
      </c>
      <c r="G54" s="72">
        <f t="shared" si="13"/>
        <v>1</v>
      </c>
      <c r="H54" s="72">
        <f t="shared" si="14"/>
        <v>0.69230769230769229</v>
      </c>
    </row>
    <row r="55" spans="1:8" ht="15.75" thickBot="1" x14ac:dyDescent="0.3">
      <c r="A55" s="17">
        <f t="shared" ref="A55:A65" si="15">A54</f>
        <v>1</v>
      </c>
      <c r="B55" s="151">
        <v>5</v>
      </c>
      <c r="C55" s="60" t="s">
        <v>31</v>
      </c>
      <c r="D55" s="90">
        <v>2015</v>
      </c>
      <c r="E55" s="112">
        <v>10</v>
      </c>
      <c r="F55" s="112">
        <v>9</v>
      </c>
      <c r="G55" s="71">
        <f t="shared" si="13"/>
        <v>1</v>
      </c>
      <c r="H55" s="71">
        <f t="shared" si="14"/>
        <v>0.9</v>
      </c>
    </row>
    <row r="56" spans="1:8" ht="15.75" thickBot="1" x14ac:dyDescent="0.3">
      <c r="A56" s="17">
        <f t="shared" si="15"/>
        <v>1</v>
      </c>
      <c r="B56" s="151"/>
      <c r="C56" s="63" t="s">
        <v>32</v>
      </c>
      <c r="D56" s="21">
        <v>2010</v>
      </c>
      <c r="E56" s="112"/>
      <c r="F56" s="112"/>
      <c r="G56" s="71">
        <f t="shared" si="13"/>
        <v>0</v>
      </c>
      <c r="H56" s="71">
        <f t="shared" si="14"/>
        <v>0</v>
      </c>
    </row>
    <row r="57" spans="1:8" ht="15.75" thickBot="1" x14ac:dyDescent="0.3">
      <c r="A57" s="17">
        <f t="shared" si="15"/>
        <v>1</v>
      </c>
      <c r="B57" s="151"/>
      <c r="C57" s="62" t="s">
        <v>24</v>
      </c>
      <c r="D57" s="37"/>
      <c r="E57" s="79">
        <f>SUM(E55:E56)</f>
        <v>10</v>
      </c>
      <c r="F57" s="79">
        <f>SUM(F55:F56)</f>
        <v>9</v>
      </c>
      <c r="G57" s="72">
        <f t="shared" si="13"/>
        <v>1</v>
      </c>
      <c r="H57" s="72">
        <f t="shared" si="14"/>
        <v>0.9</v>
      </c>
    </row>
    <row r="58" spans="1:8" ht="15.75" thickBot="1" x14ac:dyDescent="0.3">
      <c r="A58" s="17">
        <f t="shared" si="15"/>
        <v>1</v>
      </c>
      <c r="B58" s="90">
        <v>6</v>
      </c>
      <c r="C58" s="61" t="s">
        <v>25</v>
      </c>
      <c r="D58" s="59">
        <v>2009</v>
      </c>
      <c r="E58" s="113">
        <v>8</v>
      </c>
      <c r="F58" s="113">
        <v>8</v>
      </c>
      <c r="G58" s="72">
        <f t="shared" si="13"/>
        <v>1</v>
      </c>
      <c r="H58" s="72">
        <f t="shared" si="14"/>
        <v>1</v>
      </c>
    </row>
    <row r="59" spans="1:8" ht="15.75" thickBot="1" x14ac:dyDescent="0.3">
      <c r="A59" s="17">
        <f t="shared" si="15"/>
        <v>1</v>
      </c>
      <c r="B59" s="90">
        <v>7</v>
      </c>
      <c r="C59" s="53" t="s">
        <v>20</v>
      </c>
      <c r="D59" s="64">
        <v>2015</v>
      </c>
      <c r="E59" s="113">
        <v>10</v>
      </c>
      <c r="F59" s="113">
        <v>9</v>
      </c>
      <c r="G59" s="72">
        <f t="shared" si="13"/>
        <v>1</v>
      </c>
      <c r="H59" s="72">
        <f t="shared" si="14"/>
        <v>0.9</v>
      </c>
    </row>
    <row r="60" spans="1:8" ht="15.75" thickBot="1" x14ac:dyDescent="0.3">
      <c r="A60" s="17">
        <f t="shared" si="15"/>
        <v>1</v>
      </c>
      <c r="B60" s="90">
        <v>8</v>
      </c>
      <c r="C60" s="36" t="s">
        <v>18</v>
      </c>
      <c r="D60" s="64">
        <v>2007</v>
      </c>
      <c r="E60" s="113">
        <v>9</v>
      </c>
      <c r="F60" s="113">
        <v>9</v>
      </c>
      <c r="G60" s="72">
        <f t="shared" si="13"/>
        <v>1</v>
      </c>
      <c r="H60" s="72">
        <f t="shared" si="14"/>
        <v>1</v>
      </c>
    </row>
    <row r="61" spans="1:8" ht="15.75" thickBot="1" x14ac:dyDescent="0.3">
      <c r="A61" s="17">
        <f t="shared" si="15"/>
        <v>1</v>
      </c>
      <c r="B61" s="90">
        <v>9</v>
      </c>
      <c r="C61" s="36" t="s">
        <v>33</v>
      </c>
      <c r="D61" s="59">
        <v>2015</v>
      </c>
      <c r="E61" s="113">
        <v>10</v>
      </c>
      <c r="F61" s="113">
        <v>9</v>
      </c>
      <c r="G61" s="72">
        <f t="shared" si="13"/>
        <v>1</v>
      </c>
      <c r="H61" s="72">
        <f t="shared" si="14"/>
        <v>0.9</v>
      </c>
    </row>
    <row r="62" spans="1:8" ht="26.25" thickBot="1" x14ac:dyDescent="0.3">
      <c r="A62" s="17">
        <f t="shared" si="15"/>
        <v>1</v>
      </c>
      <c r="B62" s="154">
        <v>10</v>
      </c>
      <c r="C62" s="66" t="s">
        <v>15</v>
      </c>
      <c r="D62" s="64">
        <v>2012</v>
      </c>
      <c r="E62" s="113"/>
      <c r="F62" s="113"/>
      <c r="G62" s="71">
        <f t="shared" si="13"/>
        <v>0</v>
      </c>
      <c r="H62" s="74">
        <f t="shared" si="14"/>
        <v>0</v>
      </c>
    </row>
    <row r="63" spans="1:8" ht="26.25" thickBot="1" x14ac:dyDescent="0.3">
      <c r="A63" s="17">
        <f t="shared" si="15"/>
        <v>1</v>
      </c>
      <c r="B63" s="155"/>
      <c r="C63" s="27" t="s">
        <v>90</v>
      </c>
      <c r="D63" s="90">
        <v>2019</v>
      </c>
      <c r="E63" s="113"/>
      <c r="F63" s="113"/>
      <c r="G63" s="71">
        <f t="shared" si="13"/>
        <v>0</v>
      </c>
      <c r="H63" s="74">
        <f t="shared" si="14"/>
        <v>0</v>
      </c>
    </row>
    <row r="64" spans="1:8" ht="28.5" customHeight="1" thickBot="1" x14ac:dyDescent="0.3">
      <c r="A64" s="17">
        <f t="shared" si="15"/>
        <v>1</v>
      </c>
      <c r="B64" s="156"/>
      <c r="C64" s="34" t="s">
        <v>91</v>
      </c>
      <c r="D64" s="35"/>
      <c r="E64" s="79">
        <f>SUM(E62:E63)</f>
        <v>0</v>
      </c>
      <c r="F64" s="79">
        <f>SUM(F62:F63)</f>
        <v>0</v>
      </c>
      <c r="G64" s="72">
        <f t="shared" si="13"/>
        <v>0</v>
      </c>
      <c r="H64" s="72">
        <f t="shared" si="14"/>
        <v>0</v>
      </c>
    </row>
    <row r="65" spans="1:12" ht="15.75" thickBot="1" x14ac:dyDescent="0.3">
      <c r="A65" s="47">
        <f t="shared" si="15"/>
        <v>1</v>
      </c>
      <c r="B65" s="45"/>
      <c r="C65" s="39" t="s">
        <v>34</v>
      </c>
      <c r="D65" s="46"/>
      <c r="E65" s="54">
        <f>SUM(E51,E52,E53,E54,E57,E58,E59,E60,E61,E64)</f>
        <v>90</v>
      </c>
      <c r="F65" s="54">
        <f>SUM(F51,F52,F53,F54,F57,F58,F59,F60,F61,F64)</f>
        <v>80</v>
      </c>
      <c r="G65" s="73">
        <f>SUM(G51,G52,G53,G54,G57,G58,G59,G60,G61,G64)/10</f>
        <v>0.9</v>
      </c>
      <c r="H65" s="73">
        <f t="shared" si="14"/>
        <v>0.88888888888888884</v>
      </c>
    </row>
    <row r="66" spans="1:12" ht="15.75" thickBot="1" x14ac:dyDescent="0.3">
      <c r="A66" s="115">
        <f>SUM(A65,A49,A34,A19)</f>
        <v>4</v>
      </c>
      <c r="B66" s="117"/>
      <c r="C66" s="116" t="s">
        <v>35</v>
      </c>
      <c r="D66" s="121"/>
      <c r="E66" s="118">
        <f>SUM(E65,E49,E34,E19)</f>
        <v>382</v>
      </c>
      <c r="F66" s="118">
        <f t="shared" ref="F66" si="16">SUM(F65,F49,F34,F19)</f>
        <v>244</v>
      </c>
      <c r="G66" s="119">
        <f>SUM(G65,G49,G34,G19)/4</f>
        <v>0.8222222222222223</v>
      </c>
      <c r="H66" s="119">
        <f t="shared" si="14"/>
        <v>0.63874345549738221</v>
      </c>
    </row>
    <row r="67" spans="1:12" ht="15.75" thickBot="1" x14ac:dyDescent="0.3">
      <c r="A67" s="107">
        <v>1</v>
      </c>
      <c r="B67" s="90"/>
      <c r="C67" s="17" t="s">
        <v>141</v>
      </c>
      <c r="D67" s="21"/>
      <c r="E67" s="28"/>
      <c r="F67" s="28"/>
      <c r="G67" s="71"/>
      <c r="H67" s="74"/>
    </row>
    <row r="68" spans="1:12" ht="15.75" thickBot="1" x14ac:dyDescent="0.3">
      <c r="A68" s="17">
        <f>A67</f>
        <v>1</v>
      </c>
      <c r="B68" s="89">
        <v>1</v>
      </c>
      <c r="C68" s="34" t="s">
        <v>36</v>
      </c>
      <c r="D68" s="59">
        <v>2018</v>
      </c>
      <c r="E68" s="112">
        <v>18</v>
      </c>
      <c r="F68" s="112">
        <v>5</v>
      </c>
      <c r="G68" s="72">
        <f t="shared" ref="G68:G84" si="17">IF(NOT(TRUNC(A68)=A68),"Ошибка в наборе",MIN(E68/A68,1))</f>
        <v>1</v>
      </c>
      <c r="H68" s="72">
        <f>IF(ISERR(F68/E68),0,IF(ABS(F68)&gt;ABS(E68),"проверь поле F",MIN(ABS(F68/E68),1)))</f>
        <v>0.27777777777777779</v>
      </c>
    </row>
    <row r="69" spans="1:12" ht="15.75" thickBot="1" x14ac:dyDescent="0.3">
      <c r="A69" s="17">
        <f>A68</f>
        <v>1</v>
      </c>
      <c r="B69" s="90">
        <v>2</v>
      </c>
      <c r="C69" s="34" t="s">
        <v>132</v>
      </c>
      <c r="D69" s="59">
        <v>2018</v>
      </c>
      <c r="E69" s="113">
        <v>8</v>
      </c>
      <c r="F69" s="113">
        <v>5</v>
      </c>
      <c r="G69" s="72">
        <f t="shared" si="17"/>
        <v>1</v>
      </c>
      <c r="H69" s="72">
        <f t="shared" si="14"/>
        <v>0.625</v>
      </c>
    </row>
    <row r="70" spans="1:12" ht="15.75" thickBot="1" x14ac:dyDescent="0.3">
      <c r="A70" s="17">
        <f t="shared" ref="A70:A84" si="18">A69</f>
        <v>1</v>
      </c>
      <c r="B70" s="90">
        <v>3</v>
      </c>
      <c r="C70" s="34" t="s">
        <v>101</v>
      </c>
      <c r="D70" s="59">
        <v>2018</v>
      </c>
      <c r="E70" s="113">
        <v>7</v>
      </c>
      <c r="F70" s="113">
        <v>5</v>
      </c>
      <c r="G70" s="72">
        <f t="shared" si="17"/>
        <v>1</v>
      </c>
      <c r="H70" s="72">
        <f t="shared" si="14"/>
        <v>0.7142857142857143</v>
      </c>
    </row>
    <row r="71" spans="1:12" ht="15.75" thickBot="1" x14ac:dyDescent="0.3">
      <c r="A71" s="17">
        <f t="shared" si="18"/>
        <v>1</v>
      </c>
      <c r="B71" s="90">
        <v>4</v>
      </c>
      <c r="C71" s="34" t="s">
        <v>37</v>
      </c>
      <c r="D71" s="59">
        <v>2010</v>
      </c>
      <c r="E71" s="113">
        <v>5</v>
      </c>
      <c r="F71" s="113">
        <v>5</v>
      </c>
      <c r="G71" s="72">
        <f t="shared" si="17"/>
        <v>1</v>
      </c>
      <c r="H71" s="72">
        <f t="shared" si="14"/>
        <v>1</v>
      </c>
    </row>
    <row r="72" spans="1:12" ht="15.75" thickBot="1" x14ac:dyDescent="0.3">
      <c r="A72" s="17">
        <f t="shared" si="18"/>
        <v>1</v>
      </c>
      <c r="B72" s="90">
        <v>5</v>
      </c>
      <c r="C72" s="34" t="s">
        <v>93</v>
      </c>
      <c r="D72" s="64">
        <v>2017</v>
      </c>
      <c r="E72" s="113">
        <v>10</v>
      </c>
      <c r="F72" s="113">
        <v>5</v>
      </c>
      <c r="G72" s="72">
        <f t="shared" si="17"/>
        <v>1</v>
      </c>
      <c r="H72" s="72">
        <f t="shared" si="14"/>
        <v>0.5</v>
      </c>
    </row>
    <row r="73" spans="1:12" ht="15.75" thickBot="1" x14ac:dyDescent="0.3">
      <c r="A73" s="17">
        <f t="shared" si="18"/>
        <v>1</v>
      </c>
      <c r="B73" s="154">
        <v>6</v>
      </c>
      <c r="C73" s="20" t="s">
        <v>134</v>
      </c>
      <c r="D73" s="21" t="s">
        <v>135</v>
      </c>
      <c r="E73" s="112">
        <v>10</v>
      </c>
      <c r="F73" s="112"/>
      <c r="G73" s="74">
        <f t="shared" si="17"/>
        <v>1</v>
      </c>
      <c r="H73" s="74">
        <f t="shared" si="14"/>
        <v>0</v>
      </c>
    </row>
    <row r="74" spans="1:12" ht="15.75" thickBot="1" x14ac:dyDescent="0.3">
      <c r="A74" s="17">
        <f t="shared" si="18"/>
        <v>1</v>
      </c>
      <c r="B74" s="155"/>
      <c r="C74" s="27" t="s">
        <v>133</v>
      </c>
      <c r="D74" s="90">
        <v>2018</v>
      </c>
      <c r="E74" s="112">
        <v>8</v>
      </c>
      <c r="F74" s="112">
        <v>5</v>
      </c>
      <c r="G74" s="74">
        <f t="shared" si="17"/>
        <v>1</v>
      </c>
      <c r="H74" s="74">
        <f t="shared" si="14"/>
        <v>0.625</v>
      </c>
    </row>
    <row r="75" spans="1:12" ht="15.75" thickBot="1" x14ac:dyDescent="0.3">
      <c r="A75" s="17">
        <f>A74</f>
        <v>1</v>
      </c>
      <c r="B75" s="156"/>
      <c r="C75" s="34" t="s">
        <v>38</v>
      </c>
      <c r="D75" s="44"/>
      <c r="E75" s="79">
        <f>SUM(E73:E74)</f>
        <v>18</v>
      </c>
      <c r="F75" s="79">
        <f>SUM(F73:F74)</f>
        <v>5</v>
      </c>
      <c r="G75" s="72">
        <f t="shared" si="17"/>
        <v>1</v>
      </c>
      <c r="H75" s="72">
        <f t="shared" si="14"/>
        <v>0.27777777777777779</v>
      </c>
    </row>
    <row r="76" spans="1:12" ht="15.75" thickBot="1" x14ac:dyDescent="0.3">
      <c r="A76" s="17">
        <f t="shared" si="18"/>
        <v>1</v>
      </c>
      <c r="B76" s="90">
        <v>7</v>
      </c>
      <c r="C76" s="34" t="s">
        <v>39</v>
      </c>
      <c r="D76" s="59">
        <v>2018</v>
      </c>
      <c r="E76" s="113">
        <v>7</v>
      </c>
      <c r="F76" s="113">
        <v>5</v>
      </c>
      <c r="G76" s="72">
        <f t="shared" si="17"/>
        <v>1</v>
      </c>
      <c r="H76" s="72">
        <f t="shared" si="14"/>
        <v>0.7142857142857143</v>
      </c>
    </row>
    <row r="77" spans="1:12" ht="15.75" thickBot="1" x14ac:dyDescent="0.3">
      <c r="A77" s="17">
        <f t="shared" si="18"/>
        <v>1</v>
      </c>
      <c r="B77" s="154">
        <v>8</v>
      </c>
      <c r="C77" s="26" t="s">
        <v>125</v>
      </c>
      <c r="D77" s="59">
        <v>2018</v>
      </c>
      <c r="E77" s="113">
        <v>7</v>
      </c>
      <c r="F77" s="113">
        <v>5</v>
      </c>
      <c r="G77" s="74">
        <f t="shared" ref="G77:G78" si="19">IF(NOT(TRUNC(A77)=A77),"Ошибка в наборе",MIN(E77/A77,1))</f>
        <v>1</v>
      </c>
      <c r="H77" s="74">
        <f>IF(ISERR(F77/E77),0,IF(ABS(F77)&gt;ABS(E77),"проверь поле F",MIN(ABS(F77/E77),1)))</f>
        <v>0.7142857142857143</v>
      </c>
    </row>
    <row r="78" spans="1:12" ht="26.25" thickBot="1" x14ac:dyDescent="0.3">
      <c r="A78" s="17">
        <f t="shared" si="18"/>
        <v>1</v>
      </c>
      <c r="B78" s="155"/>
      <c r="C78" s="26" t="s">
        <v>136</v>
      </c>
      <c r="D78" s="59">
        <v>2009</v>
      </c>
      <c r="E78" s="113"/>
      <c r="F78" s="113"/>
      <c r="G78" s="74">
        <f t="shared" si="19"/>
        <v>0</v>
      </c>
      <c r="H78" s="74">
        <f t="shared" ref="H78" si="20">IF(ISERR(F78/E78),0,IF(ABS(F78)&gt;ABS(E78),"проверь поле F",MIN(ABS(F78/E78),1)))</f>
        <v>0</v>
      </c>
    </row>
    <row r="79" spans="1:12" s="5" customFormat="1" ht="15.75" customHeight="1" thickBot="1" x14ac:dyDescent="0.25">
      <c r="A79" s="17">
        <f t="shared" si="18"/>
        <v>1</v>
      </c>
      <c r="B79" s="156"/>
      <c r="C79" s="34" t="s">
        <v>137</v>
      </c>
      <c r="D79" s="35"/>
      <c r="E79" s="79">
        <f>SUM(E77:E78)</f>
        <v>7</v>
      </c>
      <c r="F79" s="79">
        <f>SUM(F77:F78)</f>
        <v>5</v>
      </c>
      <c r="G79" s="72">
        <f t="shared" si="17"/>
        <v>1</v>
      </c>
      <c r="H79" s="72">
        <f t="shared" si="14"/>
        <v>0.7142857142857143</v>
      </c>
      <c r="L79" s="139"/>
    </row>
    <row r="80" spans="1:12" s="5" customFormat="1" ht="15.75" customHeight="1" thickBot="1" x14ac:dyDescent="0.25">
      <c r="A80" s="17">
        <f t="shared" si="18"/>
        <v>1</v>
      </c>
      <c r="B80" s="89">
        <v>9</v>
      </c>
      <c r="C80" s="34" t="s">
        <v>138</v>
      </c>
      <c r="D80" s="64">
        <v>2018</v>
      </c>
      <c r="E80" s="113">
        <v>8</v>
      </c>
      <c r="F80" s="113">
        <v>5</v>
      </c>
      <c r="G80" s="72">
        <f t="shared" ref="G80:G81" si="21">IF(NOT(TRUNC(A80)=A80),"Ошибка в наборе",MIN(E80/A80,1))</f>
        <v>1</v>
      </c>
      <c r="H80" s="72">
        <f t="shared" ref="H80:H81" si="22">IF(ISERR(F80/E80),0,IF(ABS(F80)&gt;ABS(E80),"проверь поле F",MIN(ABS(F80/E80),1)))</f>
        <v>0.625</v>
      </c>
      <c r="L80" s="139"/>
    </row>
    <row r="81" spans="1:12" s="5" customFormat="1" ht="15.75" customHeight="1" thickBot="1" x14ac:dyDescent="0.25">
      <c r="A81" s="17">
        <f t="shared" si="18"/>
        <v>1</v>
      </c>
      <c r="B81" s="89">
        <v>10</v>
      </c>
      <c r="C81" s="34" t="s">
        <v>139</v>
      </c>
      <c r="D81" s="64">
        <v>2018</v>
      </c>
      <c r="E81" s="113">
        <v>8</v>
      </c>
      <c r="F81" s="113">
        <v>5</v>
      </c>
      <c r="G81" s="72">
        <f t="shared" si="21"/>
        <v>1</v>
      </c>
      <c r="H81" s="72">
        <f t="shared" si="22"/>
        <v>0.625</v>
      </c>
      <c r="L81" s="139"/>
    </row>
    <row r="82" spans="1:12" ht="15.75" thickBot="1" x14ac:dyDescent="0.3">
      <c r="A82" s="17">
        <f t="shared" si="18"/>
        <v>1</v>
      </c>
      <c r="B82" s="90">
        <v>11</v>
      </c>
      <c r="C82" s="36" t="s">
        <v>140</v>
      </c>
      <c r="D82" s="64">
        <v>2018</v>
      </c>
      <c r="E82" s="113">
        <v>8</v>
      </c>
      <c r="F82" s="113">
        <v>5</v>
      </c>
      <c r="G82" s="72">
        <f t="shared" si="17"/>
        <v>1</v>
      </c>
      <c r="H82" s="72">
        <f t="shared" si="14"/>
        <v>0.625</v>
      </c>
    </row>
    <row r="83" spans="1:12" ht="15.75" thickBot="1" x14ac:dyDescent="0.3">
      <c r="A83" s="17">
        <f t="shared" si="18"/>
        <v>1</v>
      </c>
      <c r="B83" s="90">
        <v>12</v>
      </c>
      <c r="C83" s="36" t="s">
        <v>20</v>
      </c>
      <c r="D83" s="64">
        <v>2018</v>
      </c>
      <c r="E83" s="113">
        <v>10</v>
      </c>
      <c r="F83" s="113">
        <v>5</v>
      </c>
      <c r="G83" s="72">
        <f t="shared" si="17"/>
        <v>1</v>
      </c>
      <c r="H83" s="72">
        <f t="shared" si="14"/>
        <v>0.5</v>
      </c>
    </row>
    <row r="84" spans="1:12" ht="15.75" thickBot="1" x14ac:dyDescent="0.3">
      <c r="A84" s="17">
        <f t="shared" si="18"/>
        <v>1</v>
      </c>
      <c r="B84" s="90">
        <v>13</v>
      </c>
      <c r="C84" s="36" t="s">
        <v>102</v>
      </c>
      <c r="D84" s="64">
        <v>2018</v>
      </c>
      <c r="E84" s="113">
        <v>10</v>
      </c>
      <c r="F84" s="113">
        <v>5</v>
      </c>
      <c r="G84" s="72">
        <f t="shared" si="17"/>
        <v>1</v>
      </c>
      <c r="H84" s="72">
        <f t="shared" si="14"/>
        <v>0.5</v>
      </c>
    </row>
    <row r="85" spans="1:12" ht="15.75" thickBot="1" x14ac:dyDescent="0.3">
      <c r="A85" s="47">
        <f>A84</f>
        <v>1</v>
      </c>
      <c r="B85" s="50"/>
      <c r="C85" s="39" t="s">
        <v>40</v>
      </c>
      <c r="D85" s="46"/>
      <c r="E85" s="54">
        <f>SUM(E68,E69,E70,E71,E72,E75,E76,E79,E80,E81,E82,E83,E84)</f>
        <v>124</v>
      </c>
      <c r="F85" s="54">
        <f>SUM(F68,F69,F70,F71,F72,F75,F76,F79,F80,F81,F82,F83,F84)</f>
        <v>65</v>
      </c>
      <c r="G85" s="73">
        <f>SUM(G68,G69,G70,G71,G72,G75,G76,G79,G80,G81,G82,G83,G84)/13</f>
        <v>1</v>
      </c>
      <c r="H85" s="73">
        <f t="shared" si="14"/>
        <v>0.52419354838709675</v>
      </c>
    </row>
    <row r="86" spans="1:12" ht="15.75" thickBot="1" x14ac:dyDescent="0.3">
      <c r="A86" s="107">
        <v>1</v>
      </c>
      <c r="B86" s="90"/>
      <c r="C86" s="17" t="s">
        <v>146</v>
      </c>
      <c r="D86" s="21"/>
      <c r="E86" s="28"/>
      <c r="F86" s="28"/>
      <c r="G86" s="71"/>
      <c r="H86" s="74"/>
    </row>
    <row r="87" spans="1:12" ht="15.75" thickBot="1" x14ac:dyDescent="0.3">
      <c r="A87" s="17">
        <f>A86</f>
        <v>1</v>
      </c>
      <c r="B87" s="90">
        <v>1</v>
      </c>
      <c r="C87" s="34" t="s">
        <v>44</v>
      </c>
      <c r="D87" s="59">
        <v>2018</v>
      </c>
      <c r="E87" s="113">
        <v>22</v>
      </c>
      <c r="F87" s="113">
        <v>5</v>
      </c>
      <c r="G87" s="72">
        <f>IF(NOT(TRUNC(A87)=A87),"Ошибка в наборе",MIN(E87/A87,1))</f>
        <v>1</v>
      </c>
      <c r="H87" s="72">
        <f t="shared" si="14"/>
        <v>0.22727272727272727</v>
      </c>
    </row>
    <row r="88" spans="1:12" ht="15.75" thickBot="1" x14ac:dyDescent="0.3">
      <c r="A88" s="17">
        <f t="shared" ref="A88:A103" si="23">A87</f>
        <v>1</v>
      </c>
      <c r="B88" s="90">
        <v>2</v>
      </c>
      <c r="C88" s="34" t="s">
        <v>142</v>
      </c>
      <c r="D88" s="59">
        <v>2018</v>
      </c>
      <c r="E88" s="113">
        <v>7</v>
      </c>
      <c r="F88" s="113">
        <v>5</v>
      </c>
      <c r="G88" s="72">
        <f t="shared" ref="G88:G102" si="24">IF(NOT(TRUNC(A88)=A88),"Ошибка в наборе",MIN(E88/A88,1))</f>
        <v>1</v>
      </c>
      <c r="H88" s="72">
        <f t="shared" si="14"/>
        <v>0.7142857142857143</v>
      </c>
    </row>
    <row r="89" spans="1:12" ht="15.75" thickBot="1" x14ac:dyDescent="0.3">
      <c r="A89" s="17">
        <f t="shared" si="23"/>
        <v>1</v>
      </c>
      <c r="B89" s="90">
        <v>3</v>
      </c>
      <c r="C89" s="34" t="s">
        <v>103</v>
      </c>
      <c r="D89" s="64">
        <v>2018</v>
      </c>
      <c r="E89" s="113">
        <v>7</v>
      </c>
      <c r="F89" s="113">
        <v>5</v>
      </c>
      <c r="G89" s="72">
        <f t="shared" si="24"/>
        <v>1</v>
      </c>
      <c r="H89" s="72">
        <f t="shared" si="14"/>
        <v>0.7142857142857143</v>
      </c>
    </row>
    <row r="90" spans="1:12" ht="15.75" thickBot="1" x14ac:dyDescent="0.3">
      <c r="A90" s="17">
        <f t="shared" si="23"/>
        <v>1</v>
      </c>
      <c r="B90" s="90">
        <v>4</v>
      </c>
      <c r="C90" s="34" t="s">
        <v>106</v>
      </c>
      <c r="D90" s="59">
        <v>2016</v>
      </c>
      <c r="E90" s="113">
        <v>10</v>
      </c>
      <c r="F90" s="113">
        <v>5</v>
      </c>
      <c r="G90" s="72">
        <f t="shared" si="24"/>
        <v>1</v>
      </c>
      <c r="H90" s="72">
        <f t="shared" si="14"/>
        <v>0.5</v>
      </c>
    </row>
    <row r="91" spans="1:12" ht="15.75" thickBot="1" x14ac:dyDescent="0.3">
      <c r="A91" s="17">
        <f t="shared" si="23"/>
        <v>1</v>
      </c>
      <c r="B91" s="90">
        <v>5</v>
      </c>
      <c r="C91" s="34" t="s">
        <v>104</v>
      </c>
      <c r="D91" s="64">
        <v>2018</v>
      </c>
      <c r="E91" s="113">
        <v>17</v>
      </c>
      <c r="F91" s="113">
        <v>5</v>
      </c>
      <c r="G91" s="72">
        <f t="shared" si="24"/>
        <v>1</v>
      </c>
      <c r="H91" s="72">
        <f t="shared" si="14"/>
        <v>0.29411764705882354</v>
      </c>
    </row>
    <row r="92" spans="1:12" ht="15.75" thickBot="1" x14ac:dyDescent="0.3">
      <c r="A92" s="17">
        <f t="shared" si="23"/>
        <v>1</v>
      </c>
      <c r="B92" s="151">
        <v>6</v>
      </c>
      <c r="C92" s="20" t="s">
        <v>133</v>
      </c>
      <c r="D92" s="59">
        <v>2018</v>
      </c>
      <c r="E92" s="112">
        <v>7</v>
      </c>
      <c r="F92" s="112">
        <v>5</v>
      </c>
      <c r="G92" s="74">
        <f t="shared" si="24"/>
        <v>1</v>
      </c>
      <c r="H92" s="71">
        <f t="shared" si="14"/>
        <v>0.7142857142857143</v>
      </c>
    </row>
    <row r="93" spans="1:12" ht="15.75" thickBot="1" x14ac:dyDescent="0.3">
      <c r="A93" s="17">
        <f t="shared" si="23"/>
        <v>1</v>
      </c>
      <c r="B93" s="151"/>
      <c r="C93" s="20" t="s">
        <v>41</v>
      </c>
      <c r="D93" s="21" t="s">
        <v>143</v>
      </c>
      <c r="E93" s="112">
        <v>10</v>
      </c>
      <c r="F93" s="112"/>
      <c r="G93" s="74">
        <f t="shared" si="24"/>
        <v>1</v>
      </c>
      <c r="H93" s="71">
        <f t="shared" si="14"/>
        <v>0</v>
      </c>
    </row>
    <row r="94" spans="1:12" ht="15.75" thickBot="1" x14ac:dyDescent="0.3">
      <c r="A94" s="17">
        <f t="shared" si="23"/>
        <v>1</v>
      </c>
      <c r="B94" s="151"/>
      <c r="C94" s="34" t="s">
        <v>42</v>
      </c>
      <c r="D94" s="37"/>
      <c r="E94" s="79">
        <f>SUM(E92:E93)</f>
        <v>17</v>
      </c>
      <c r="F94" s="79">
        <f>SUM(F92:F93)</f>
        <v>5</v>
      </c>
      <c r="G94" s="72">
        <f t="shared" si="24"/>
        <v>1</v>
      </c>
      <c r="H94" s="72">
        <f t="shared" si="14"/>
        <v>0.29411764705882354</v>
      </c>
    </row>
    <row r="95" spans="1:12" ht="15.75" thickBot="1" x14ac:dyDescent="0.3">
      <c r="A95" s="17">
        <f t="shared" si="23"/>
        <v>1</v>
      </c>
      <c r="B95" s="90">
        <v>7</v>
      </c>
      <c r="C95" s="34" t="s">
        <v>105</v>
      </c>
      <c r="D95" s="59">
        <v>2018</v>
      </c>
      <c r="E95" s="113">
        <v>13</v>
      </c>
      <c r="F95" s="113">
        <v>5</v>
      </c>
      <c r="G95" s="72">
        <f t="shared" si="24"/>
        <v>1</v>
      </c>
      <c r="H95" s="72">
        <f t="shared" si="14"/>
        <v>0.38461538461538464</v>
      </c>
    </row>
    <row r="96" spans="1:12" ht="15.75" thickBot="1" x14ac:dyDescent="0.3">
      <c r="A96" s="17">
        <f t="shared" si="23"/>
        <v>1</v>
      </c>
      <c r="B96" s="90">
        <v>8</v>
      </c>
      <c r="C96" s="36" t="s">
        <v>169</v>
      </c>
      <c r="D96" s="64">
        <v>2010</v>
      </c>
      <c r="E96" s="113">
        <v>10</v>
      </c>
      <c r="F96" s="113">
        <v>5</v>
      </c>
      <c r="G96" s="72">
        <f t="shared" si="24"/>
        <v>1</v>
      </c>
      <c r="H96" s="72">
        <f t="shared" si="14"/>
        <v>0.5</v>
      </c>
    </row>
    <row r="97" spans="1:8" ht="30" customHeight="1" thickBot="1" x14ac:dyDescent="0.3">
      <c r="A97" s="17">
        <f t="shared" si="23"/>
        <v>1</v>
      </c>
      <c r="B97" s="89">
        <v>9</v>
      </c>
      <c r="C97" s="34" t="s">
        <v>144</v>
      </c>
      <c r="D97" s="64">
        <v>2018</v>
      </c>
      <c r="E97" s="112">
        <v>10</v>
      </c>
      <c r="F97" s="112">
        <v>5</v>
      </c>
      <c r="G97" s="72">
        <f t="shared" si="24"/>
        <v>1</v>
      </c>
      <c r="H97" s="72">
        <f t="shared" si="14"/>
        <v>0.5</v>
      </c>
    </row>
    <row r="98" spans="1:8" ht="15.75" thickBot="1" x14ac:dyDescent="0.3">
      <c r="A98" s="17">
        <f t="shared" si="23"/>
        <v>1</v>
      </c>
      <c r="B98" s="90">
        <v>10</v>
      </c>
      <c r="C98" s="36" t="s">
        <v>145</v>
      </c>
      <c r="D98" s="64">
        <v>2018</v>
      </c>
      <c r="E98" s="113">
        <v>7</v>
      </c>
      <c r="F98" s="113">
        <v>5</v>
      </c>
      <c r="G98" s="72">
        <f t="shared" si="24"/>
        <v>1</v>
      </c>
      <c r="H98" s="72">
        <f t="shared" si="14"/>
        <v>0.7142857142857143</v>
      </c>
    </row>
    <row r="99" spans="1:8" ht="15.75" thickBot="1" x14ac:dyDescent="0.3">
      <c r="A99" s="17">
        <f t="shared" si="23"/>
        <v>1</v>
      </c>
      <c r="B99" s="90">
        <v>11</v>
      </c>
      <c r="C99" s="36" t="s">
        <v>139</v>
      </c>
      <c r="D99" s="64">
        <v>2018</v>
      </c>
      <c r="E99" s="113">
        <v>7</v>
      </c>
      <c r="F99" s="113">
        <v>5</v>
      </c>
      <c r="G99" s="72">
        <f t="shared" ref="G99:G100" si="25">IF(NOT(TRUNC(A99)=A99),"Ошибка в наборе",MIN(E99/A99,1))</f>
        <v>1</v>
      </c>
      <c r="H99" s="72">
        <f t="shared" ref="H99:H100" si="26">IF(ISERR(F99/E99),0,IF(ABS(F99)&gt;ABS(E99),"проверь поле F",MIN(ABS(F99/E99),1)))</f>
        <v>0.7142857142857143</v>
      </c>
    </row>
    <row r="100" spans="1:8" ht="15.75" thickBot="1" x14ac:dyDescent="0.3">
      <c r="A100" s="17">
        <f t="shared" si="23"/>
        <v>1</v>
      </c>
      <c r="B100" s="90">
        <v>12</v>
      </c>
      <c r="C100" s="36" t="s">
        <v>140</v>
      </c>
      <c r="D100" s="64">
        <v>2018</v>
      </c>
      <c r="E100" s="113">
        <v>7</v>
      </c>
      <c r="F100" s="113">
        <v>5</v>
      </c>
      <c r="G100" s="72">
        <f t="shared" si="25"/>
        <v>1</v>
      </c>
      <c r="H100" s="72">
        <f t="shared" si="26"/>
        <v>0.7142857142857143</v>
      </c>
    </row>
    <row r="101" spans="1:8" ht="15.75" thickBot="1" x14ac:dyDescent="0.3">
      <c r="A101" s="17">
        <f>A98</f>
        <v>1</v>
      </c>
      <c r="B101" s="90">
        <v>13</v>
      </c>
      <c r="C101" s="36" t="s">
        <v>20</v>
      </c>
      <c r="D101" s="64">
        <v>2018</v>
      </c>
      <c r="E101" s="113">
        <v>10</v>
      </c>
      <c r="F101" s="113">
        <v>5</v>
      </c>
      <c r="G101" s="72">
        <f t="shared" si="24"/>
        <v>1</v>
      </c>
      <c r="H101" s="72">
        <f t="shared" si="14"/>
        <v>0.5</v>
      </c>
    </row>
    <row r="102" spans="1:8" ht="15.75" thickBot="1" x14ac:dyDescent="0.3">
      <c r="A102" s="17">
        <f t="shared" si="23"/>
        <v>1</v>
      </c>
      <c r="B102" s="90">
        <v>14</v>
      </c>
      <c r="C102" s="36" t="s">
        <v>102</v>
      </c>
      <c r="D102" s="64">
        <v>2018</v>
      </c>
      <c r="E102" s="113">
        <v>10</v>
      </c>
      <c r="F102" s="113">
        <v>5</v>
      </c>
      <c r="G102" s="72">
        <f t="shared" si="24"/>
        <v>1</v>
      </c>
      <c r="H102" s="72">
        <f t="shared" si="14"/>
        <v>0.5</v>
      </c>
    </row>
    <row r="103" spans="1:8" ht="15.75" thickBot="1" x14ac:dyDescent="0.3">
      <c r="A103" s="47">
        <f t="shared" si="23"/>
        <v>1</v>
      </c>
      <c r="B103" s="45"/>
      <c r="C103" s="39" t="s">
        <v>43</v>
      </c>
      <c r="D103" s="46"/>
      <c r="E103" s="54">
        <f>SUM(E87,E88,E89,E90,E91,E94,E95,E96,E97,E98,E99,E100,E101,E102)</f>
        <v>154</v>
      </c>
      <c r="F103" s="54">
        <f>SUM(F87,F88,F89,F90,F91,F94,F95,F96,F97,F98,F99,F100,F101,F102)</f>
        <v>70</v>
      </c>
      <c r="G103" s="73">
        <f>SUM(G87,G88,G89,G90,G91,G94,G95,G96,G97,G98,G99,G100,G101,G102)/14</f>
        <v>1</v>
      </c>
      <c r="H103" s="73">
        <f t="shared" si="14"/>
        <v>0.45454545454545453</v>
      </c>
    </row>
    <row r="104" spans="1:8" ht="15.75" thickBot="1" x14ac:dyDescent="0.3">
      <c r="A104" s="107">
        <v>1</v>
      </c>
      <c r="B104" s="90"/>
      <c r="C104" s="17" t="s">
        <v>150</v>
      </c>
      <c r="D104" s="21"/>
      <c r="E104" s="28"/>
      <c r="F104" s="28"/>
      <c r="G104" s="71"/>
      <c r="H104" s="71"/>
    </row>
    <row r="105" spans="1:8" ht="15.75" thickBot="1" x14ac:dyDescent="0.3">
      <c r="A105" s="17">
        <f>A104</f>
        <v>1</v>
      </c>
      <c r="B105" s="89">
        <v>1</v>
      </c>
      <c r="C105" s="34" t="s">
        <v>44</v>
      </c>
      <c r="D105" s="59">
        <v>2015</v>
      </c>
      <c r="E105" s="112">
        <v>22</v>
      </c>
      <c r="F105" s="112">
        <v>6</v>
      </c>
      <c r="G105" s="72">
        <f t="shared" ref="G105:G127" si="27">IF(NOT(TRUNC(A105)=A105),"Ошибка в наборе",MIN(E105/A105,1))</f>
        <v>1</v>
      </c>
      <c r="H105" s="72">
        <f t="shared" si="14"/>
        <v>0.27272727272727271</v>
      </c>
    </row>
    <row r="106" spans="1:8" ht="15.75" thickBot="1" x14ac:dyDescent="0.3">
      <c r="A106" s="17">
        <f t="shared" ref="A106:A131" si="28">A105</f>
        <v>1</v>
      </c>
      <c r="B106" s="90">
        <v>2</v>
      </c>
      <c r="C106" s="34" t="s">
        <v>170</v>
      </c>
      <c r="D106" s="59">
        <v>2015</v>
      </c>
      <c r="E106" s="112">
        <v>22</v>
      </c>
      <c r="F106" s="112">
        <v>6</v>
      </c>
      <c r="G106" s="72">
        <f t="shared" si="27"/>
        <v>1</v>
      </c>
      <c r="H106" s="72">
        <f t="shared" si="14"/>
        <v>0.27272727272727271</v>
      </c>
    </row>
    <row r="107" spans="1:8" ht="15.75" thickBot="1" x14ac:dyDescent="0.3">
      <c r="A107" s="17">
        <f t="shared" si="28"/>
        <v>1</v>
      </c>
      <c r="B107" s="90">
        <v>3</v>
      </c>
      <c r="C107" s="34" t="s">
        <v>45</v>
      </c>
      <c r="D107" s="59">
        <v>2010</v>
      </c>
      <c r="E107" s="112">
        <v>20</v>
      </c>
      <c r="F107" s="112">
        <v>6</v>
      </c>
      <c r="G107" s="72">
        <f t="shared" si="27"/>
        <v>1</v>
      </c>
      <c r="H107" s="72">
        <f t="shared" si="14"/>
        <v>0.3</v>
      </c>
    </row>
    <row r="108" spans="1:8" ht="15.75" thickBot="1" x14ac:dyDescent="0.3">
      <c r="A108" s="17">
        <f t="shared" si="28"/>
        <v>1</v>
      </c>
      <c r="B108" s="90">
        <v>4</v>
      </c>
      <c r="C108" s="36" t="s">
        <v>47</v>
      </c>
      <c r="D108" s="64">
        <v>2009</v>
      </c>
      <c r="E108" s="113">
        <v>6</v>
      </c>
      <c r="F108" s="113">
        <v>6</v>
      </c>
      <c r="G108" s="72">
        <f t="shared" si="27"/>
        <v>1</v>
      </c>
      <c r="H108" s="72">
        <f t="shared" ref="H108:H182" si="29">IF(ISERR(F108/E108),0,IF(ABS(F108)&gt;ABS(E108),"проверь поле F",MIN(ABS(F108/E108),1)))</f>
        <v>1</v>
      </c>
    </row>
    <row r="109" spans="1:8" ht="15.75" thickBot="1" x14ac:dyDescent="0.3">
      <c r="A109" s="17">
        <f t="shared" si="28"/>
        <v>1</v>
      </c>
      <c r="B109" s="154">
        <v>5</v>
      </c>
      <c r="C109" s="66" t="s">
        <v>107</v>
      </c>
      <c r="D109" s="90">
        <v>2012</v>
      </c>
      <c r="E109" s="113">
        <v>10</v>
      </c>
      <c r="F109" s="113">
        <v>6</v>
      </c>
      <c r="G109" s="71">
        <f t="shared" si="27"/>
        <v>1</v>
      </c>
      <c r="H109" s="74">
        <f t="shared" si="29"/>
        <v>0.6</v>
      </c>
    </row>
    <row r="110" spans="1:8" ht="15.75" thickBot="1" x14ac:dyDescent="0.3">
      <c r="A110" s="17">
        <f t="shared" si="28"/>
        <v>1</v>
      </c>
      <c r="B110" s="155"/>
      <c r="C110" s="66" t="s">
        <v>147</v>
      </c>
      <c r="D110" s="90">
        <v>2019</v>
      </c>
      <c r="E110" s="113"/>
      <c r="F110" s="113"/>
      <c r="G110" s="71">
        <f t="shared" ref="G110" si="30">IF(NOT(TRUNC(A110)=A110),"Ошибка в наборе",MIN(E110/A110,1))</f>
        <v>0</v>
      </c>
      <c r="H110" s="74">
        <f t="shared" ref="H110" si="31">IF(ISERR(F110/E110),0,IF(ABS(F110)&gt;ABS(E110),"проверь поле F",MIN(ABS(F110/E110),1)))</f>
        <v>0</v>
      </c>
    </row>
    <row r="111" spans="1:8" ht="15.75" thickBot="1" x14ac:dyDescent="0.3">
      <c r="A111" s="17">
        <f t="shared" si="28"/>
        <v>1</v>
      </c>
      <c r="B111" s="155"/>
      <c r="C111" s="66" t="s">
        <v>108</v>
      </c>
      <c r="D111" s="90" t="s">
        <v>148</v>
      </c>
      <c r="E111" s="113"/>
      <c r="F111" s="113"/>
      <c r="G111" s="71">
        <f t="shared" si="27"/>
        <v>0</v>
      </c>
      <c r="H111" s="74">
        <f t="shared" si="29"/>
        <v>0</v>
      </c>
    </row>
    <row r="112" spans="1:8" ht="15.75" thickBot="1" x14ac:dyDescent="0.3">
      <c r="A112" s="17">
        <f t="shared" si="28"/>
        <v>1</v>
      </c>
      <c r="B112" s="156"/>
      <c r="C112" s="34" t="s">
        <v>109</v>
      </c>
      <c r="D112" s="35"/>
      <c r="E112" s="79">
        <f>SUM(E109:E111)</f>
        <v>10</v>
      </c>
      <c r="F112" s="79">
        <f>SUM(F109:F111)</f>
        <v>6</v>
      </c>
      <c r="G112" s="72">
        <f t="shared" si="27"/>
        <v>1</v>
      </c>
      <c r="H112" s="72">
        <f>IF(ISERR(F112/E112),0,IF(ABS(F112)&gt;ABS(E112),"проверь поле F",MIN(ABS(F112/E112),1)))</f>
        <v>0.6</v>
      </c>
    </row>
    <row r="113" spans="1:8" ht="15.75" thickBot="1" x14ac:dyDescent="0.3">
      <c r="A113" s="17">
        <f t="shared" si="28"/>
        <v>1</v>
      </c>
      <c r="B113" s="154">
        <v>6</v>
      </c>
      <c r="C113" s="20" t="s">
        <v>149</v>
      </c>
      <c r="D113" s="21">
        <v>2013</v>
      </c>
      <c r="E113" s="112">
        <v>10</v>
      </c>
      <c r="F113" s="112">
        <v>6</v>
      </c>
      <c r="G113" s="71">
        <f t="shared" si="27"/>
        <v>1</v>
      </c>
      <c r="H113" s="71">
        <f>IF(ISERR(F113/E113),0,IF(ABS(F113)&gt;ABS(E113),"проверь поле F",MIN(ABS(F113/E113),1)))</f>
        <v>0.6</v>
      </c>
    </row>
    <row r="114" spans="1:8" ht="15.75" thickBot="1" x14ac:dyDescent="0.3">
      <c r="A114" s="17">
        <f t="shared" si="28"/>
        <v>1</v>
      </c>
      <c r="B114" s="155"/>
      <c r="C114" s="27" t="s">
        <v>55</v>
      </c>
      <c r="D114" s="21">
        <v>2017</v>
      </c>
      <c r="E114" s="112">
        <v>10</v>
      </c>
      <c r="F114" s="112">
        <v>6</v>
      </c>
      <c r="G114" s="71">
        <f t="shared" si="27"/>
        <v>1</v>
      </c>
      <c r="H114" s="71">
        <f>IF(ISERR(F114/E114),0,IF(ABS(F114)&gt;ABS(E114),"проверь поле F",MIN(ABS(F114/E114),1)))</f>
        <v>0.6</v>
      </c>
    </row>
    <row r="115" spans="1:8" ht="15.75" thickBot="1" x14ac:dyDescent="0.3">
      <c r="A115" s="17">
        <f t="shared" si="28"/>
        <v>1</v>
      </c>
      <c r="B115" s="156"/>
      <c r="C115" s="34" t="s">
        <v>74</v>
      </c>
      <c r="D115" s="37"/>
      <c r="E115" s="79">
        <f>SUM(E113:E114)</f>
        <v>20</v>
      </c>
      <c r="F115" s="79">
        <f>SUM(F113:F114)</f>
        <v>12</v>
      </c>
      <c r="G115" s="72">
        <f t="shared" si="27"/>
        <v>1</v>
      </c>
      <c r="H115" s="72">
        <f>IF(ISERR(F115/E115),0,IF(ABS(F115)&gt;ABS(E115),"проверь поле F",MIN(ABS(F115/E115),1)))</f>
        <v>0.6</v>
      </c>
    </row>
    <row r="116" spans="1:8" ht="15.75" thickBot="1" x14ac:dyDescent="0.3">
      <c r="A116" s="17">
        <f t="shared" si="28"/>
        <v>1</v>
      </c>
      <c r="B116" s="151">
        <v>7</v>
      </c>
      <c r="C116" s="22" t="s">
        <v>110</v>
      </c>
      <c r="D116" s="90">
        <v>2009</v>
      </c>
      <c r="E116" s="112">
        <v>3</v>
      </c>
      <c r="F116" s="112">
        <v>3</v>
      </c>
      <c r="G116" s="71">
        <f t="shared" si="27"/>
        <v>1</v>
      </c>
      <c r="H116" s="71">
        <f t="shared" si="29"/>
        <v>1</v>
      </c>
    </row>
    <row r="117" spans="1:8" ht="15.75" thickBot="1" x14ac:dyDescent="0.3">
      <c r="A117" s="17">
        <f t="shared" si="28"/>
        <v>1</v>
      </c>
      <c r="B117" s="151"/>
      <c r="C117" s="33" t="s">
        <v>48</v>
      </c>
      <c r="D117" s="90">
        <v>2003</v>
      </c>
      <c r="E117" s="112"/>
      <c r="F117" s="112"/>
      <c r="G117" s="71">
        <f t="shared" si="27"/>
        <v>0</v>
      </c>
      <c r="H117" s="71">
        <f t="shared" si="29"/>
        <v>0</v>
      </c>
    </row>
    <row r="118" spans="1:8" ht="15.75" thickBot="1" x14ac:dyDescent="0.3">
      <c r="A118" s="17">
        <f t="shared" si="28"/>
        <v>1</v>
      </c>
      <c r="B118" s="151"/>
      <c r="C118" s="34" t="s">
        <v>49</v>
      </c>
      <c r="D118" s="35"/>
      <c r="E118" s="79">
        <f>SUM(E116:E117)</f>
        <v>3</v>
      </c>
      <c r="F118" s="79">
        <f>SUM(F116:F117)</f>
        <v>3</v>
      </c>
      <c r="G118" s="72">
        <f t="shared" si="27"/>
        <v>1</v>
      </c>
      <c r="H118" s="72">
        <f>IF(ISERR(F118/E118),0,IF(ABS(F118)&gt;ABS(E118),"проверь поле F",MIN(ABS(F118/E118),1)))</f>
        <v>1</v>
      </c>
    </row>
    <row r="119" spans="1:8" ht="15.75" thickBot="1" x14ac:dyDescent="0.3">
      <c r="A119" s="17">
        <f t="shared" si="28"/>
        <v>1</v>
      </c>
      <c r="B119" s="90">
        <v>8</v>
      </c>
      <c r="C119" s="34" t="s">
        <v>50</v>
      </c>
      <c r="D119" s="64">
        <v>2011</v>
      </c>
      <c r="E119" s="113">
        <v>10</v>
      </c>
      <c r="F119" s="113">
        <v>6</v>
      </c>
      <c r="G119" s="72">
        <f t="shared" si="27"/>
        <v>1</v>
      </c>
      <c r="H119" s="72">
        <f t="shared" si="29"/>
        <v>0.6</v>
      </c>
    </row>
    <row r="120" spans="1:8" ht="15.75" thickBot="1" x14ac:dyDescent="0.3">
      <c r="A120" s="17">
        <f t="shared" si="28"/>
        <v>1</v>
      </c>
      <c r="B120" s="151">
        <v>9</v>
      </c>
      <c r="C120" s="20" t="s">
        <v>51</v>
      </c>
      <c r="D120" s="90">
        <v>2009</v>
      </c>
      <c r="E120" s="112"/>
      <c r="F120" s="112"/>
      <c r="G120" s="71">
        <f t="shared" si="27"/>
        <v>0</v>
      </c>
      <c r="H120" s="71">
        <f t="shared" si="29"/>
        <v>0</v>
      </c>
    </row>
    <row r="121" spans="1:8" ht="15.75" thickBot="1" x14ac:dyDescent="0.3">
      <c r="A121" s="17">
        <f t="shared" si="28"/>
        <v>1</v>
      </c>
      <c r="B121" s="151"/>
      <c r="C121" s="33" t="s">
        <v>111</v>
      </c>
      <c r="D121" s="21">
        <v>2012</v>
      </c>
      <c r="E121" s="112">
        <v>7</v>
      </c>
      <c r="F121" s="112">
        <v>6</v>
      </c>
      <c r="G121" s="71">
        <f t="shared" si="27"/>
        <v>1</v>
      </c>
      <c r="H121" s="71">
        <f t="shared" si="29"/>
        <v>0.8571428571428571</v>
      </c>
    </row>
    <row r="122" spans="1:8" ht="15.75" thickBot="1" x14ac:dyDescent="0.3">
      <c r="A122" s="17">
        <f t="shared" si="28"/>
        <v>1</v>
      </c>
      <c r="B122" s="151"/>
      <c r="C122" s="34" t="s">
        <v>52</v>
      </c>
      <c r="D122" s="44"/>
      <c r="E122" s="79">
        <f>SUM(E120:E121)</f>
        <v>7</v>
      </c>
      <c r="F122" s="79">
        <f>SUM(F120:F121)</f>
        <v>6</v>
      </c>
      <c r="G122" s="72">
        <f t="shared" si="27"/>
        <v>1</v>
      </c>
      <c r="H122" s="72">
        <f t="shared" si="29"/>
        <v>0.8571428571428571</v>
      </c>
    </row>
    <row r="123" spans="1:8" ht="26.25" thickBot="1" x14ac:dyDescent="0.3">
      <c r="A123" s="17">
        <f t="shared" si="28"/>
        <v>1</v>
      </c>
      <c r="B123" s="90">
        <v>10</v>
      </c>
      <c r="C123" s="34" t="s">
        <v>112</v>
      </c>
      <c r="D123" s="64">
        <v>2014</v>
      </c>
      <c r="E123" s="113">
        <v>6</v>
      </c>
      <c r="F123" s="113">
        <v>6</v>
      </c>
      <c r="G123" s="72">
        <f t="shared" si="27"/>
        <v>1</v>
      </c>
      <c r="H123" s="72">
        <f t="shared" si="29"/>
        <v>1</v>
      </c>
    </row>
    <row r="124" spans="1:8" ht="15.75" thickBot="1" x14ac:dyDescent="0.3">
      <c r="A124" s="17">
        <f t="shared" si="28"/>
        <v>1</v>
      </c>
      <c r="B124" s="151">
        <v>11</v>
      </c>
      <c r="C124" s="157" t="s">
        <v>94</v>
      </c>
      <c r="D124" s="21">
        <v>2006</v>
      </c>
      <c r="E124" s="112"/>
      <c r="F124" s="112"/>
      <c r="G124" s="71">
        <f t="shared" si="27"/>
        <v>0</v>
      </c>
      <c r="H124" s="71">
        <f t="shared" si="29"/>
        <v>0</v>
      </c>
    </row>
    <row r="125" spans="1:8" ht="15.75" thickBot="1" x14ac:dyDescent="0.3">
      <c r="A125" s="17">
        <f t="shared" si="28"/>
        <v>1</v>
      </c>
      <c r="B125" s="151"/>
      <c r="C125" s="158"/>
      <c r="D125" s="21">
        <v>2015</v>
      </c>
      <c r="E125" s="112">
        <v>20</v>
      </c>
      <c r="F125" s="112">
        <v>6</v>
      </c>
      <c r="G125" s="71">
        <f t="shared" si="27"/>
        <v>1</v>
      </c>
      <c r="H125" s="71">
        <f t="shared" si="29"/>
        <v>0.3</v>
      </c>
    </row>
    <row r="126" spans="1:8" ht="15.75" thickBot="1" x14ac:dyDescent="0.3">
      <c r="A126" s="17">
        <f t="shared" si="28"/>
        <v>1</v>
      </c>
      <c r="B126" s="151"/>
      <c r="C126" s="34" t="s">
        <v>53</v>
      </c>
      <c r="D126" s="37"/>
      <c r="E126" s="79">
        <f>SUM(E124:E125)</f>
        <v>20</v>
      </c>
      <c r="F126" s="79">
        <f>SUM(F124:F125)</f>
        <v>6</v>
      </c>
      <c r="G126" s="72">
        <f t="shared" si="27"/>
        <v>1</v>
      </c>
      <c r="H126" s="72">
        <f t="shared" si="29"/>
        <v>0.3</v>
      </c>
    </row>
    <row r="127" spans="1:8" ht="15.75" thickBot="1" x14ac:dyDescent="0.3">
      <c r="A127" s="17">
        <f t="shared" si="28"/>
        <v>1</v>
      </c>
      <c r="B127" s="154">
        <v>12</v>
      </c>
      <c r="C127" s="20" t="s">
        <v>56</v>
      </c>
      <c r="D127" s="21">
        <v>2015</v>
      </c>
      <c r="E127" s="112">
        <v>10</v>
      </c>
      <c r="F127" s="112"/>
      <c r="G127" s="71">
        <f t="shared" si="27"/>
        <v>1</v>
      </c>
      <c r="H127" s="71">
        <f t="shared" si="29"/>
        <v>0</v>
      </c>
    </row>
    <row r="128" spans="1:8" ht="15.75" thickBot="1" x14ac:dyDescent="0.3">
      <c r="A128" s="17">
        <f t="shared" si="28"/>
        <v>1</v>
      </c>
      <c r="B128" s="155"/>
      <c r="C128" s="20" t="s">
        <v>76</v>
      </c>
      <c r="D128" s="21">
        <v>2015</v>
      </c>
      <c r="E128" s="112">
        <v>10</v>
      </c>
      <c r="F128" s="112"/>
      <c r="G128" s="71">
        <f t="shared" ref="G128:G129" si="32">IF(NOT(TRUNC(A128)=A128),"Ошибка в наборе",MIN(E128/A128,1))</f>
        <v>1</v>
      </c>
      <c r="H128" s="71">
        <f t="shared" ref="H128:H129" si="33">IF(ISERR(F128/E128),0,IF(ABS(F128)&gt;ABS(E128),"проверь поле F",MIN(ABS(F128/E128),1)))</f>
        <v>0</v>
      </c>
    </row>
    <row r="129" spans="1:8" ht="26.25" thickBot="1" x14ac:dyDescent="0.3">
      <c r="A129" s="17">
        <f>A127</f>
        <v>1</v>
      </c>
      <c r="B129" s="155"/>
      <c r="C129" s="111" t="s">
        <v>171</v>
      </c>
      <c r="D129" s="21">
        <v>2020</v>
      </c>
      <c r="E129" s="112">
        <v>9</v>
      </c>
      <c r="F129" s="112">
        <v>6</v>
      </c>
      <c r="G129" s="71">
        <f t="shared" si="32"/>
        <v>1</v>
      </c>
      <c r="H129" s="71">
        <f t="shared" si="33"/>
        <v>0.66666666666666663</v>
      </c>
    </row>
    <row r="130" spans="1:8" ht="15.75" thickBot="1" x14ac:dyDescent="0.3">
      <c r="A130" s="17">
        <f t="shared" si="28"/>
        <v>1</v>
      </c>
      <c r="B130" s="156"/>
      <c r="C130" s="34" t="s">
        <v>77</v>
      </c>
      <c r="D130" s="37"/>
      <c r="E130" s="79">
        <f>SUM(E127:E129)</f>
        <v>29</v>
      </c>
      <c r="F130" s="79">
        <f>SUM(F127:F129)</f>
        <v>6</v>
      </c>
      <c r="G130" s="72">
        <f>IF(NOT(TRUNC(A130)=A130),"Ошибка в наборе",MIN(E130/A130,1))</f>
        <v>1</v>
      </c>
      <c r="H130" s="72">
        <f t="shared" si="29"/>
        <v>0.20689655172413793</v>
      </c>
    </row>
    <row r="131" spans="1:8" ht="15.75" thickBot="1" x14ac:dyDescent="0.3">
      <c r="A131" s="39">
        <f t="shared" si="28"/>
        <v>1</v>
      </c>
      <c r="B131" s="50"/>
      <c r="C131" s="41" t="s">
        <v>57</v>
      </c>
      <c r="D131" s="45"/>
      <c r="E131" s="54">
        <f>SUM(E105,E106,E107,E108,E112,E115,E118,E119,E122,E123,E126,E130)</f>
        <v>175</v>
      </c>
      <c r="F131" s="54">
        <f>SUM(F105,F106,F107,F108,F112,F115,F118,F119,F122,F123,F126,F130)</f>
        <v>75</v>
      </c>
      <c r="G131" s="73">
        <f>SUM(G105,G106,G107,G108,G112,G115,G118,G119,G122,G123,G126,G130)/12</f>
        <v>1</v>
      </c>
      <c r="H131" s="73">
        <f t="shared" si="29"/>
        <v>0.42857142857142855</v>
      </c>
    </row>
    <row r="132" spans="1:8" ht="15.75" thickBot="1" x14ac:dyDescent="0.3">
      <c r="A132" s="107">
        <v>1</v>
      </c>
      <c r="B132" s="90"/>
      <c r="C132" s="17" t="s">
        <v>119</v>
      </c>
      <c r="D132" s="21"/>
      <c r="E132" s="28"/>
      <c r="F132" s="28"/>
      <c r="G132" s="71"/>
      <c r="H132" s="71"/>
    </row>
    <row r="133" spans="1:8" ht="15.75" thickBot="1" x14ac:dyDescent="0.3">
      <c r="A133" s="17">
        <f>A132</f>
        <v>1</v>
      </c>
      <c r="B133" s="154">
        <v>1</v>
      </c>
      <c r="C133" s="66" t="s">
        <v>113</v>
      </c>
      <c r="D133" s="21">
        <v>2012</v>
      </c>
      <c r="E133" s="112">
        <v>3</v>
      </c>
      <c r="F133" s="112">
        <v>3</v>
      </c>
      <c r="G133" s="71">
        <f>IF(NOT(TRUNC(A133)=A133),"Ошибка в наборе",MIN(E133/A133,1))</f>
        <v>1</v>
      </c>
      <c r="H133" s="71">
        <f t="shared" si="29"/>
        <v>1</v>
      </c>
    </row>
    <row r="134" spans="1:8" ht="15.75" thickBot="1" x14ac:dyDescent="0.3">
      <c r="A134" s="17">
        <f>A133</f>
        <v>1</v>
      </c>
      <c r="B134" s="155"/>
      <c r="C134" s="66" t="s">
        <v>172</v>
      </c>
      <c r="D134" s="21">
        <v>2007</v>
      </c>
      <c r="E134" s="112"/>
      <c r="F134" s="112"/>
      <c r="G134" s="71">
        <f t="shared" ref="G134:G135" si="34">IF(NOT(TRUNC(A134)=A134),"Ошибка в наборе",MIN(E134/A134,1))</f>
        <v>0</v>
      </c>
      <c r="H134" s="71">
        <f t="shared" ref="H134:H135" si="35">IF(ISERR(F134/E134),0,IF(ABS(F134)&gt;ABS(E134),"проверь поле F",MIN(ABS(F134/E134),1)))</f>
        <v>0</v>
      </c>
    </row>
    <row r="135" spans="1:8" ht="15.75" thickBot="1" x14ac:dyDescent="0.3">
      <c r="A135" s="17">
        <f>A133</f>
        <v>1</v>
      </c>
      <c r="B135" s="155"/>
      <c r="C135" s="27" t="s">
        <v>58</v>
      </c>
      <c r="D135" s="21">
        <v>2016</v>
      </c>
      <c r="E135" s="112">
        <v>8</v>
      </c>
      <c r="F135" s="112">
        <v>8</v>
      </c>
      <c r="G135" s="71">
        <f t="shared" si="34"/>
        <v>1</v>
      </c>
      <c r="H135" s="71">
        <f t="shared" si="35"/>
        <v>1</v>
      </c>
    </row>
    <row r="136" spans="1:8" ht="15.75" thickBot="1" x14ac:dyDescent="0.3">
      <c r="A136" s="17">
        <f t="shared" ref="A136" si="36">A135</f>
        <v>1</v>
      </c>
      <c r="B136" s="156"/>
      <c r="C136" s="34" t="s">
        <v>23</v>
      </c>
      <c r="D136" s="37"/>
      <c r="E136" s="79">
        <f>SUM(E133:E135)</f>
        <v>11</v>
      </c>
      <c r="F136" s="79">
        <f>SUM(F133:F135)</f>
        <v>11</v>
      </c>
      <c r="G136" s="72">
        <f t="shared" ref="G136:G160" si="37">IF(NOT(TRUNC(A136)=A136),"Ошибка в наборе",MIN(E136/A136,1))</f>
        <v>1</v>
      </c>
      <c r="H136" s="72">
        <f t="shared" si="29"/>
        <v>1</v>
      </c>
    </row>
    <row r="137" spans="1:8" ht="15.75" thickBot="1" x14ac:dyDescent="0.3">
      <c r="A137" s="17">
        <f t="shared" ref="A137:A161" si="38">A136</f>
        <v>1</v>
      </c>
      <c r="B137" s="90">
        <v>2</v>
      </c>
      <c r="C137" s="34" t="s">
        <v>59</v>
      </c>
      <c r="D137" s="64">
        <v>2012</v>
      </c>
      <c r="E137" s="113">
        <v>10</v>
      </c>
      <c r="F137" s="113">
        <v>10</v>
      </c>
      <c r="G137" s="72">
        <f t="shared" si="37"/>
        <v>1</v>
      </c>
      <c r="H137" s="72">
        <f t="shared" si="29"/>
        <v>1</v>
      </c>
    </row>
    <row r="138" spans="1:8" ht="15.75" thickBot="1" x14ac:dyDescent="0.3">
      <c r="A138" s="17">
        <f t="shared" si="38"/>
        <v>1</v>
      </c>
      <c r="B138" s="90">
        <v>3</v>
      </c>
      <c r="C138" s="34" t="s">
        <v>114</v>
      </c>
      <c r="D138" s="59">
        <v>2012</v>
      </c>
      <c r="E138" s="113">
        <v>11</v>
      </c>
      <c r="F138" s="113">
        <v>11</v>
      </c>
      <c r="G138" s="72">
        <f t="shared" si="37"/>
        <v>1</v>
      </c>
      <c r="H138" s="72">
        <f t="shared" si="29"/>
        <v>1</v>
      </c>
    </row>
    <row r="139" spans="1:8" ht="15.75" thickBot="1" x14ac:dyDescent="0.3">
      <c r="A139" s="17">
        <f t="shared" si="38"/>
        <v>1</v>
      </c>
      <c r="B139" s="90">
        <v>4</v>
      </c>
      <c r="C139" s="34" t="s">
        <v>60</v>
      </c>
      <c r="D139" s="59">
        <v>2015</v>
      </c>
      <c r="E139" s="113">
        <v>10</v>
      </c>
      <c r="F139" s="113">
        <v>10</v>
      </c>
      <c r="G139" s="72">
        <f t="shared" si="37"/>
        <v>1</v>
      </c>
      <c r="H139" s="72">
        <f t="shared" si="29"/>
        <v>1</v>
      </c>
    </row>
    <row r="140" spans="1:8" ht="15.75" thickBot="1" x14ac:dyDescent="0.3">
      <c r="A140" s="17">
        <f t="shared" si="38"/>
        <v>1</v>
      </c>
      <c r="B140" s="154">
        <v>5</v>
      </c>
      <c r="C140" s="66" t="s">
        <v>115</v>
      </c>
      <c r="D140" s="90">
        <v>2012</v>
      </c>
      <c r="E140" s="113">
        <v>10</v>
      </c>
      <c r="F140" s="113">
        <v>10</v>
      </c>
      <c r="G140" s="71">
        <f t="shared" si="37"/>
        <v>1</v>
      </c>
      <c r="H140" s="74">
        <f t="shared" si="29"/>
        <v>1</v>
      </c>
    </row>
    <row r="141" spans="1:8" ht="15.75" thickBot="1" x14ac:dyDescent="0.3">
      <c r="A141" s="17">
        <f t="shared" si="38"/>
        <v>1</v>
      </c>
      <c r="B141" s="155"/>
      <c r="C141" s="66" t="s">
        <v>108</v>
      </c>
      <c r="D141" s="90" t="s">
        <v>151</v>
      </c>
      <c r="E141" s="113"/>
      <c r="F141" s="113"/>
      <c r="G141" s="71">
        <f t="shared" si="37"/>
        <v>0</v>
      </c>
      <c r="H141" s="74">
        <f t="shared" si="29"/>
        <v>0</v>
      </c>
    </row>
    <row r="142" spans="1:8" ht="15.75" thickBot="1" x14ac:dyDescent="0.3">
      <c r="A142" s="17">
        <f t="shared" si="38"/>
        <v>1</v>
      </c>
      <c r="B142" s="156"/>
      <c r="C142" s="36" t="s">
        <v>109</v>
      </c>
      <c r="D142" s="35"/>
      <c r="E142" s="79">
        <f>SUM(E140:E141)</f>
        <v>10</v>
      </c>
      <c r="F142" s="79">
        <f>SUM(F140:F141)</f>
        <v>10</v>
      </c>
      <c r="G142" s="72">
        <f t="shared" si="37"/>
        <v>1</v>
      </c>
      <c r="H142" s="72">
        <f t="shared" si="29"/>
        <v>1</v>
      </c>
    </row>
    <row r="143" spans="1:8" ht="15.75" thickBot="1" x14ac:dyDescent="0.3">
      <c r="A143" s="17">
        <f t="shared" si="38"/>
        <v>1</v>
      </c>
      <c r="B143" s="90">
        <v>6</v>
      </c>
      <c r="C143" s="34" t="s">
        <v>61</v>
      </c>
      <c r="D143" s="64">
        <v>2012</v>
      </c>
      <c r="E143" s="113">
        <v>8</v>
      </c>
      <c r="F143" s="113">
        <v>8</v>
      </c>
      <c r="G143" s="72">
        <f t="shared" si="37"/>
        <v>1</v>
      </c>
      <c r="H143" s="72">
        <f t="shared" si="29"/>
        <v>1</v>
      </c>
    </row>
    <row r="144" spans="1:8" ht="15.75" thickBot="1" x14ac:dyDescent="0.3">
      <c r="A144" s="17">
        <f t="shared" si="38"/>
        <v>1</v>
      </c>
      <c r="B144" s="90">
        <v>7</v>
      </c>
      <c r="C144" s="36" t="s">
        <v>116</v>
      </c>
      <c r="D144" s="64">
        <v>2012</v>
      </c>
      <c r="E144" s="113">
        <v>8</v>
      </c>
      <c r="F144" s="113">
        <v>8</v>
      </c>
      <c r="G144" s="72">
        <f t="shared" si="37"/>
        <v>1</v>
      </c>
      <c r="H144" s="72">
        <f t="shared" si="29"/>
        <v>1</v>
      </c>
    </row>
    <row r="145" spans="1:8" ht="15.75" thickBot="1" x14ac:dyDescent="0.3">
      <c r="A145" s="17">
        <f t="shared" si="38"/>
        <v>1</v>
      </c>
      <c r="B145" s="154">
        <v>8</v>
      </c>
      <c r="C145" s="26" t="s">
        <v>62</v>
      </c>
      <c r="D145" s="90">
        <v>2008</v>
      </c>
      <c r="E145" s="113">
        <v>4</v>
      </c>
      <c r="F145" s="113">
        <v>4</v>
      </c>
      <c r="G145" s="71">
        <f t="shared" si="37"/>
        <v>1</v>
      </c>
      <c r="H145" s="74">
        <f t="shared" si="29"/>
        <v>1</v>
      </c>
    </row>
    <row r="146" spans="1:8" ht="15.75" thickBot="1" x14ac:dyDescent="0.3">
      <c r="A146" s="17">
        <f t="shared" si="38"/>
        <v>1</v>
      </c>
      <c r="B146" s="155"/>
      <c r="C146" s="26" t="s">
        <v>111</v>
      </c>
      <c r="D146" s="90">
        <v>2012</v>
      </c>
      <c r="E146" s="113">
        <v>7</v>
      </c>
      <c r="F146" s="113">
        <v>7</v>
      </c>
      <c r="G146" s="71">
        <f t="shared" si="37"/>
        <v>1</v>
      </c>
      <c r="H146" s="74">
        <f t="shared" si="29"/>
        <v>1</v>
      </c>
    </row>
    <row r="147" spans="1:8" ht="15.75" thickBot="1" x14ac:dyDescent="0.3">
      <c r="A147" s="17">
        <f t="shared" si="38"/>
        <v>1</v>
      </c>
      <c r="B147" s="156"/>
      <c r="C147" s="34" t="s">
        <v>52</v>
      </c>
      <c r="D147" s="35"/>
      <c r="E147" s="79">
        <f>SUM(E145:E146)</f>
        <v>11</v>
      </c>
      <c r="F147" s="79">
        <f>SUM(F145:F146)</f>
        <v>11</v>
      </c>
      <c r="G147" s="72">
        <f t="shared" si="37"/>
        <v>1</v>
      </c>
      <c r="H147" s="72">
        <f t="shared" si="29"/>
        <v>1</v>
      </c>
    </row>
    <row r="148" spans="1:8" ht="15.75" thickBot="1" x14ac:dyDescent="0.3">
      <c r="A148" s="17">
        <f t="shared" si="38"/>
        <v>1</v>
      </c>
      <c r="B148" s="151">
        <v>9</v>
      </c>
      <c r="C148" s="27" t="s">
        <v>117</v>
      </c>
      <c r="D148" s="90">
        <v>2013</v>
      </c>
      <c r="E148" s="112">
        <v>4</v>
      </c>
      <c r="F148" s="112">
        <v>4</v>
      </c>
      <c r="G148" s="71">
        <f t="shared" si="37"/>
        <v>1</v>
      </c>
      <c r="H148" s="71">
        <f t="shared" si="29"/>
        <v>1</v>
      </c>
    </row>
    <row r="149" spans="1:8" ht="15.75" thickBot="1" x14ac:dyDescent="0.3">
      <c r="A149" s="17">
        <f t="shared" si="38"/>
        <v>1</v>
      </c>
      <c r="B149" s="151"/>
      <c r="C149" s="27" t="s">
        <v>63</v>
      </c>
      <c r="D149" s="90">
        <v>2012</v>
      </c>
      <c r="E149" s="112">
        <v>7</v>
      </c>
      <c r="F149" s="112">
        <v>7</v>
      </c>
      <c r="G149" s="71">
        <f t="shared" si="37"/>
        <v>1</v>
      </c>
      <c r="H149" s="71">
        <f t="shared" si="29"/>
        <v>1</v>
      </c>
    </row>
    <row r="150" spans="1:8" ht="15.75" thickBot="1" x14ac:dyDescent="0.3">
      <c r="A150" s="17">
        <f t="shared" si="38"/>
        <v>1</v>
      </c>
      <c r="B150" s="151"/>
      <c r="C150" s="34" t="s">
        <v>64</v>
      </c>
      <c r="D150" s="35"/>
      <c r="E150" s="79">
        <f>SUM(E148:E149)</f>
        <v>11</v>
      </c>
      <c r="F150" s="79">
        <f>SUM(F148:F149)</f>
        <v>11</v>
      </c>
      <c r="G150" s="72">
        <f t="shared" si="37"/>
        <v>1</v>
      </c>
      <c r="H150" s="72">
        <f t="shared" si="29"/>
        <v>1</v>
      </c>
    </row>
    <row r="151" spans="1:8" ht="15.75" thickBot="1" x14ac:dyDescent="0.3">
      <c r="A151" s="17">
        <f t="shared" si="38"/>
        <v>1</v>
      </c>
      <c r="B151" s="90">
        <v>10</v>
      </c>
      <c r="C151" s="34" t="s">
        <v>65</v>
      </c>
      <c r="D151" s="64">
        <v>2009</v>
      </c>
      <c r="E151" s="113">
        <v>14</v>
      </c>
      <c r="F151" s="113">
        <v>11</v>
      </c>
      <c r="G151" s="72">
        <f t="shared" si="37"/>
        <v>1</v>
      </c>
      <c r="H151" s="72">
        <f t="shared" si="29"/>
        <v>0.7857142857142857</v>
      </c>
    </row>
    <row r="152" spans="1:8" ht="15.75" thickBot="1" x14ac:dyDescent="0.3">
      <c r="A152" s="17">
        <f t="shared" si="38"/>
        <v>1</v>
      </c>
      <c r="B152" s="90">
        <v>11</v>
      </c>
      <c r="C152" s="34" t="s">
        <v>50</v>
      </c>
      <c r="D152" s="64">
        <v>2009</v>
      </c>
      <c r="E152" s="113">
        <v>15</v>
      </c>
      <c r="F152" s="113">
        <v>11</v>
      </c>
      <c r="G152" s="72">
        <f t="shared" si="37"/>
        <v>1</v>
      </c>
      <c r="H152" s="72">
        <f t="shared" si="29"/>
        <v>0.73333333333333328</v>
      </c>
    </row>
    <row r="153" spans="1:8" ht="15.75" thickBot="1" x14ac:dyDescent="0.3">
      <c r="A153" s="17">
        <f t="shared" si="38"/>
        <v>1</v>
      </c>
      <c r="B153" s="154">
        <v>12</v>
      </c>
      <c r="C153" s="26" t="s">
        <v>54</v>
      </c>
      <c r="D153" s="90">
        <v>2010</v>
      </c>
      <c r="E153" s="112">
        <v>10</v>
      </c>
      <c r="F153" s="112">
        <v>10</v>
      </c>
      <c r="G153" s="71">
        <f t="shared" si="37"/>
        <v>1</v>
      </c>
      <c r="H153" s="74">
        <f t="shared" si="29"/>
        <v>1</v>
      </c>
    </row>
    <row r="154" spans="1:8" ht="15.75" thickBot="1" x14ac:dyDescent="0.3">
      <c r="A154" s="17">
        <f t="shared" si="38"/>
        <v>1</v>
      </c>
      <c r="B154" s="155"/>
      <c r="C154" s="20" t="s">
        <v>66</v>
      </c>
      <c r="D154" s="21">
        <v>2015</v>
      </c>
      <c r="E154" s="112">
        <v>10</v>
      </c>
      <c r="F154" s="112">
        <v>10</v>
      </c>
      <c r="G154" s="71">
        <f t="shared" si="37"/>
        <v>1</v>
      </c>
      <c r="H154" s="74">
        <f t="shared" si="29"/>
        <v>1</v>
      </c>
    </row>
    <row r="155" spans="1:8" ht="15.75" thickBot="1" x14ac:dyDescent="0.3">
      <c r="A155" s="17">
        <f t="shared" si="38"/>
        <v>1</v>
      </c>
      <c r="B155" s="156"/>
      <c r="C155" s="34" t="s">
        <v>118</v>
      </c>
      <c r="D155" s="37"/>
      <c r="E155" s="79">
        <f>SUM(E153:E154)</f>
        <v>20</v>
      </c>
      <c r="F155" s="79">
        <f>SUM(F153:F154)</f>
        <v>20</v>
      </c>
      <c r="G155" s="72">
        <f t="shared" si="37"/>
        <v>1</v>
      </c>
      <c r="H155" s="72">
        <f t="shared" si="29"/>
        <v>1</v>
      </c>
    </row>
    <row r="156" spans="1:8" ht="15.75" thickBot="1" x14ac:dyDescent="0.3">
      <c r="A156" s="17">
        <f t="shared" si="38"/>
        <v>1</v>
      </c>
      <c r="B156" s="154">
        <v>13</v>
      </c>
      <c r="C156" s="20" t="s">
        <v>56</v>
      </c>
      <c r="D156" s="21">
        <v>2015</v>
      </c>
      <c r="E156" s="112">
        <v>15</v>
      </c>
      <c r="F156" s="112"/>
      <c r="G156" s="71">
        <f t="shared" si="37"/>
        <v>1</v>
      </c>
      <c r="H156" s="71">
        <f t="shared" si="29"/>
        <v>0</v>
      </c>
    </row>
    <row r="157" spans="1:8" ht="15.75" thickBot="1" x14ac:dyDescent="0.3">
      <c r="A157" s="17">
        <f t="shared" si="38"/>
        <v>1</v>
      </c>
      <c r="B157" s="155"/>
      <c r="C157" s="20" t="s">
        <v>76</v>
      </c>
      <c r="D157" s="21">
        <v>2015</v>
      </c>
      <c r="E157" s="112">
        <v>11</v>
      </c>
      <c r="F157" s="112"/>
      <c r="G157" s="71">
        <f t="shared" ref="G157:G158" si="39">IF(NOT(TRUNC(A157)=A157),"Ошибка в наборе",MIN(E157/A157,1))</f>
        <v>1</v>
      </c>
      <c r="H157" s="71">
        <f t="shared" ref="H157:H158" si="40">IF(ISERR(F157/E157),0,IF(ABS(F157)&gt;ABS(E157),"проверь поле F",MIN(ABS(F157/E157),1)))</f>
        <v>0</v>
      </c>
    </row>
    <row r="158" spans="1:8" ht="26.25" thickBot="1" x14ac:dyDescent="0.3">
      <c r="A158" s="17">
        <f t="shared" si="38"/>
        <v>1</v>
      </c>
      <c r="B158" s="155"/>
      <c r="C158" s="20" t="s">
        <v>171</v>
      </c>
      <c r="D158" s="21">
        <v>2020</v>
      </c>
      <c r="E158" s="112">
        <v>11</v>
      </c>
      <c r="F158" s="112">
        <v>11</v>
      </c>
      <c r="G158" s="71">
        <f t="shared" si="39"/>
        <v>1</v>
      </c>
      <c r="H158" s="71">
        <f t="shared" si="40"/>
        <v>1</v>
      </c>
    </row>
    <row r="159" spans="1:8" ht="15.75" thickBot="1" x14ac:dyDescent="0.3">
      <c r="A159" s="17">
        <f t="shared" si="38"/>
        <v>1</v>
      </c>
      <c r="B159" s="156"/>
      <c r="C159" s="34" t="s">
        <v>77</v>
      </c>
      <c r="D159" s="37"/>
      <c r="E159" s="79">
        <f>SUM(E156:E158)</f>
        <v>37</v>
      </c>
      <c r="F159" s="79">
        <f>SUM(F156:F158)</f>
        <v>11</v>
      </c>
      <c r="G159" s="72">
        <f t="shared" si="37"/>
        <v>1</v>
      </c>
      <c r="H159" s="72">
        <f t="shared" si="29"/>
        <v>0.29729729729729731</v>
      </c>
    </row>
    <row r="160" spans="1:8" ht="15.75" thickBot="1" x14ac:dyDescent="0.3">
      <c r="A160" s="17">
        <f t="shared" si="38"/>
        <v>1</v>
      </c>
      <c r="B160" s="90">
        <v>14</v>
      </c>
      <c r="C160" s="34" t="s">
        <v>152</v>
      </c>
      <c r="D160" s="64">
        <v>2012</v>
      </c>
      <c r="E160" s="113">
        <v>10</v>
      </c>
      <c r="F160" s="113">
        <v>10</v>
      </c>
      <c r="G160" s="72">
        <f t="shared" si="37"/>
        <v>1</v>
      </c>
      <c r="H160" s="72">
        <f t="shared" si="29"/>
        <v>1</v>
      </c>
    </row>
    <row r="161" spans="1:8" ht="15.75" thickBot="1" x14ac:dyDescent="0.3">
      <c r="A161" s="39">
        <f t="shared" si="38"/>
        <v>1</v>
      </c>
      <c r="B161" s="48"/>
      <c r="C161" s="38" t="s">
        <v>67</v>
      </c>
      <c r="D161" s="49"/>
      <c r="E161" s="80">
        <f>SUM(E136,E137,E138,E139,E142,E143,E144,E147,E150,E151,E152,E155,E159,E160)</f>
        <v>186</v>
      </c>
      <c r="F161" s="80">
        <f t="shared" ref="F161" si="41">SUM(F136,F137,F138,F139,F142,F143,F144,F147,F150,F151,F152,F155,F159,F160)</f>
        <v>153</v>
      </c>
      <c r="G161" s="75">
        <f>SUM(G136,G137,G138,G139,G142,G143,G144,G147,G150,G151,G152,G155,G159,G160)/14</f>
        <v>1</v>
      </c>
      <c r="H161" s="75">
        <f t="shared" si="29"/>
        <v>0.82258064516129037</v>
      </c>
    </row>
    <row r="162" spans="1:8" ht="15.75" thickBot="1" x14ac:dyDescent="0.3">
      <c r="A162" s="107">
        <v>1</v>
      </c>
      <c r="B162" s="90"/>
      <c r="C162" s="17" t="s">
        <v>124</v>
      </c>
      <c r="D162" s="21"/>
      <c r="E162" s="28"/>
      <c r="F162" s="28"/>
      <c r="G162" s="71"/>
      <c r="H162" s="74"/>
    </row>
    <row r="163" spans="1:8" ht="15.75" thickBot="1" x14ac:dyDescent="0.3">
      <c r="A163" s="17">
        <f>A162</f>
        <v>1</v>
      </c>
      <c r="B163" s="151">
        <v>1</v>
      </c>
      <c r="C163" s="20" t="s">
        <v>95</v>
      </c>
      <c r="D163" s="21">
        <v>2012</v>
      </c>
      <c r="E163" s="112">
        <v>4</v>
      </c>
      <c r="F163" s="112"/>
      <c r="G163" s="71">
        <f>IF(NOT(TRUNC(A163)=A163),"Ошибка в наборе",MIN(E163/A163,1))</f>
        <v>1</v>
      </c>
      <c r="H163" s="71">
        <f t="shared" si="29"/>
        <v>0</v>
      </c>
    </row>
    <row r="164" spans="1:8" ht="15.75" thickBot="1" x14ac:dyDescent="0.3">
      <c r="A164" s="17">
        <f>A163</f>
        <v>1</v>
      </c>
      <c r="B164" s="151"/>
      <c r="C164" s="20" t="s">
        <v>176</v>
      </c>
      <c r="D164" s="21">
        <v>2007</v>
      </c>
      <c r="E164" s="112"/>
      <c r="F164" s="112"/>
      <c r="G164" s="71">
        <f t="shared" ref="G164:G165" si="42">IF(NOT(TRUNC(A164)=A164),"Ошибка в наборе",MIN(E164/A164,1))</f>
        <v>0</v>
      </c>
      <c r="H164" s="71">
        <f t="shared" ref="H164:H165" si="43">IF(ISERR(F164/E164),0,IF(ABS(F164)&gt;ABS(E164),"проверь поле F",MIN(ABS(F164/E164),1)))</f>
        <v>0</v>
      </c>
    </row>
    <row r="165" spans="1:8" ht="15.75" thickBot="1" x14ac:dyDescent="0.3">
      <c r="A165" s="17">
        <f>A163</f>
        <v>1</v>
      </c>
      <c r="B165" s="151"/>
      <c r="C165" s="20" t="s">
        <v>58</v>
      </c>
      <c r="D165" s="21">
        <v>2016</v>
      </c>
      <c r="E165" s="112">
        <v>13</v>
      </c>
      <c r="F165" s="112"/>
      <c r="G165" s="71">
        <f t="shared" si="42"/>
        <v>1</v>
      </c>
      <c r="H165" s="71">
        <f t="shared" si="43"/>
        <v>0</v>
      </c>
    </row>
    <row r="166" spans="1:8" ht="15.75" thickBot="1" x14ac:dyDescent="0.3">
      <c r="A166" s="17">
        <f t="shared" ref="A166:A198" si="44">A165</f>
        <v>1</v>
      </c>
      <c r="B166" s="151"/>
      <c r="C166" s="34" t="s">
        <v>23</v>
      </c>
      <c r="D166" s="37">
        <v>2012</v>
      </c>
      <c r="E166" s="79">
        <f>SUM(E163:E165)</f>
        <v>17</v>
      </c>
      <c r="F166" s="79">
        <f>SUM(F163:F165)</f>
        <v>0</v>
      </c>
      <c r="G166" s="72">
        <f t="shared" ref="G166:G197" si="45">IF(NOT(TRUNC(A166)=A166),"Ошибка в наборе",MIN(E166/A166,1))</f>
        <v>1</v>
      </c>
      <c r="H166" s="72">
        <f t="shared" si="29"/>
        <v>0</v>
      </c>
    </row>
    <row r="167" spans="1:8" ht="15.75" thickBot="1" x14ac:dyDescent="0.3">
      <c r="A167" s="17">
        <f t="shared" si="44"/>
        <v>1</v>
      </c>
      <c r="B167" s="90">
        <v>2</v>
      </c>
      <c r="C167" s="34" t="s">
        <v>68</v>
      </c>
      <c r="D167" s="59">
        <v>2012</v>
      </c>
      <c r="E167" s="113">
        <v>8</v>
      </c>
      <c r="F167" s="113"/>
      <c r="G167" s="72">
        <f t="shared" si="45"/>
        <v>1</v>
      </c>
      <c r="H167" s="72">
        <f t="shared" si="29"/>
        <v>0</v>
      </c>
    </row>
    <row r="168" spans="1:8" ht="15.75" thickBot="1" x14ac:dyDescent="0.3">
      <c r="A168" s="17">
        <f t="shared" si="44"/>
        <v>1</v>
      </c>
      <c r="B168" s="90">
        <v>3</v>
      </c>
      <c r="C168" s="34" t="s">
        <v>69</v>
      </c>
      <c r="D168" s="59">
        <v>2012</v>
      </c>
      <c r="E168" s="113">
        <v>6</v>
      </c>
      <c r="F168" s="113"/>
      <c r="G168" s="72">
        <f t="shared" si="45"/>
        <v>1</v>
      </c>
      <c r="H168" s="72">
        <f t="shared" si="29"/>
        <v>0</v>
      </c>
    </row>
    <row r="169" spans="1:8" ht="15.75" thickBot="1" x14ac:dyDescent="0.3">
      <c r="A169" s="17">
        <f t="shared" si="44"/>
        <v>1</v>
      </c>
      <c r="B169" s="151">
        <v>4</v>
      </c>
      <c r="C169" s="165" t="s">
        <v>70</v>
      </c>
      <c r="D169" s="59">
        <v>2002</v>
      </c>
      <c r="E169" s="114"/>
      <c r="F169" s="114"/>
      <c r="G169" s="71">
        <f t="shared" si="45"/>
        <v>0</v>
      </c>
      <c r="H169" s="71">
        <f t="shared" si="29"/>
        <v>0</v>
      </c>
    </row>
    <row r="170" spans="1:8" ht="15.75" thickBot="1" x14ac:dyDescent="0.3">
      <c r="A170" s="17">
        <f t="shared" si="44"/>
        <v>1</v>
      </c>
      <c r="B170" s="151"/>
      <c r="C170" s="166"/>
      <c r="D170" s="59">
        <v>2012</v>
      </c>
      <c r="E170" s="114">
        <v>4</v>
      </c>
      <c r="F170" s="114"/>
      <c r="G170" s="71">
        <f t="shared" si="45"/>
        <v>1</v>
      </c>
      <c r="H170" s="71">
        <f t="shared" si="29"/>
        <v>0</v>
      </c>
    </row>
    <row r="171" spans="1:8" ht="15.75" thickBot="1" x14ac:dyDescent="0.3">
      <c r="A171" s="17">
        <f t="shared" si="44"/>
        <v>1</v>
      </c>
      <c r="B171" s="151"/>
      <c r="C171" s="34" t="s">
        <v>46</v>
      </c>
      <c r="D171" s="37"/>
      <c r="E171" s="79">
        <f>SUM(E169:E170)</f>
        <v>4</v>
      </c>
      <c r="F171" s="79">
        <f>SUM(F169:F170)</f>
        <v>0</v>
      </c>
      <c r="G171" s="72">
        <f t="shared" si="45"/>
        <v>1</v>
      </c>
      <c r="H171" s="72">
        <f t="shared" si="29"/>
        <v>0</v>
      </c>
    </row>
    <row r="172" spans="1:8" ht="15.75" thickBot="1" x14ac:dyDescent="0.3">
      <c r="A172" s="17">
        <f t="shared" si="44"/>
        <v>1</v>
      </c>
      <c r="B172" s="154">
        <v>5</v>
      </c>
      <c r="C172" s="66" t="s">
        <v>115</v>
      </c>
      <c r="D172" s="90">
        <v>2012</v>
      </c>
      <c r="E172" s="113">
        <v>10</v>
      </c>
      <c r="F172" s="113"/>
      <c r="G172" s="71">
        <f t="shared" si="45"/>
        <v>1</v>
      </c>
      <c r="H172" s="74">
        <f t="shared" si="29"/>
        <v>0</v>
      </c>
    </row>
    <row r="173" spans="1:8" ht="15.75" thickBot="1" x14ac:dyDescent="0.3">
      <c r="A173" s="17">
        <f t="shared" si="44"/>
        <v>1</v>
      </c>
      <c r="B173" s="155"/>
      <c r="C173" s="66" t="s">
        <v>108</v>
      </c>
      <c r="D173" s="90" t="s">
        <v>151</v>
      </c>
      <c r="E173" s="113"/>
      <c r="F173" s="113"/>
      <c r="G173" s="71">
        <f t="shared" si="45"/>
        <v>0</v>
      </c>
      <c r="H173" s="74">
        <f t="shared" si="29"/>
        <v>0</v>
      </c>
    </row>
    <row r="174" spans="1:8" ht="15.75" thickBot="1" x14ac:dyDescent="0.3">
      <c r="A174" s="17">
        <f t="shared" si="44"/>
        <v>1</v>
      </c>
      <c r="B174" s="156"/>
      <c r="C174" s="36" t="s">
        <v>109</v>
      </c>
      <c r="D174" s="35"/>
      <c r="E174" s="79">
        <f>SUM(E172:E173)</f>
        <v>10</v>
      </c>
      <c r="F174" s="79">
        <f>SUM(F172:F173)</f>
        <v>0</v>
      </c>
      <c r="G174" s="72">
        <f t="shared" si="45"/>
        <v>1</v>
      </c>
      <c r="H174" s="72">
        <f t="shared" si="29"/>
        <v>0</v>
      </c>
    </row>
    <row r="175" spans="1:8" ht="15.75" thickBot="1" x14ac:dyDescent="0.3">
      <c r="A175" s="17">
        <f t="shared" si="44"/>
        <v>1</v>
      </c>
      <c r="B175" s="90">
        <v>6</v>
      </c>
      <c r="C175" s="34" t="s">
        <v>121</v>
      </c>
      <c r="D175" s="64">
        <v>2012</v>
      </c>
      <c r="E175" s="113">
        <v>8</v>
      </c>
      <c r="F175" s="113"/>
      <c r="G175" s="72">
        <f t="shared" si="45"/>
        <v>1</v>
      </c>
      <c r="H175" s="72">
        <f t="shared" si="29"/>
        <v>0</v>
      </c>
    </row>
    <row r="176" spans="1:8" ht="15.75" thickBot="1" x14ac:dyDescent="0.3">
      <c r="A176" s="17">
        <f t="shared" si="44"/>
        <v>1</v>
      </c>
      <c r="B176" s="90">
        <v>7</v>
      </c>
      <c r="C176" s="34" t="s">
        <v>50</v>
      </c>
      <c r="D176" s="64">
        <v>2012</v>
      </c>
      <c r="E176" s="113">
        <v>15</v>
      </c>
      <c r="F176" s="113"/>
      <c r="G176" s="72">
        <f t="shared" si="45"/>
        <v>1</v>
      </c>
      <c r="H176" s="72">
        <f t="shared" si="29"/>
        <v>0</v>
      </c>
    </row>
    <row r="177" spans="1:8" ht="15.75" thickBot="1" x14ac:dyDescent="0.3">
      <c r="A177" s="17">
        <f t="shared" si="44"/>
        <v>1</v>
      </c>
      <c r="B177" s="154">
        <v>8</v>
      </c>
      <c r="C177" s="26" t="s">
        <v>122</v>
      </c>
      <c r="D177" s="90">
        <v>2008</v>
      </c>
      <c r="E177" s="113">
        <v>8</v>
      </c>
      <c r="F177" s="113"/>
      <c r="G177" s="71">
        <f t="shared" si="45"/>
        <v>1</v>
      </c>
      <c r="H177" s="74">
        <f t="shared" si="29"/>
        <v>0</v>
      </c>
    </row>
    <row r="178" spans="1:8" ht="15.75" thickBot="1" x14ac:dyDescent="0.3">
      <c r="A178" s="17">
        <f t="shared" si="44"/>
        <v>1</v>
      </c>
      <c r="B178" s="155"/>
      <c r="C178" s="26" t="s">
        <v>123</v>
      </c>
      <c r="D178" s="90">
        <v>2012</v>
      </c>
      <c r="E178" s="113"/>
      <c r="F178" s="113"/>
      <c r="G178" s="71">
        <f t="shared" si="45"/>
        <v>0</v>
      </c>
      <c r="H178" s="74">
        <f t="shared" si="29"/>
        <v>0</v>
      </c>
    </row>
    <row r="179" spans="1:8" ht="15.75" thickBot="1" x14ac:dyDescent="0.3">
      <c r="A179" s="17">
        <f t="shared" si="44"/>
        <v>1</v>
      </c>
      <c r="B179" s="156"/>
      <c r="C179" s="34" t="s">
        <v>52</v>
      </c>
      <c r="D179" s="35"/>
      <c r="E179" s="79">
        <f>SUM(E177:E178)</f>
        <v>8</v>
      </c>
      <c r="F179" s="79">
        <f>SUM(F177:F178)</f>
        <v>0</v>
      </c>
      <c r="G179" s="72">
        <f t="shared" si="45"/>
        <v>1</v>
      </c>
      <c r="H179" s="72">
        <f t="shared" si="29"/>
        <v>0</v>
      </c>
    </row>
    <row r="180" spans="1:8" ht="15.75" thickBot="1" x14ac:dyDescent="0.3">
      <c r="A180" s="17">
        <f t="shared" si="44"/>
        <v>1</v>
      </c>
      <c r="B180" s="151">
        <v>9</v>
      </c>
      <c r="C180" s="27" t="s">
        <v>96</v>
      </c>
      <c r="D180" s="90">
        <v>2014</v>
      </c>
      <c r="E180" s="112">
        <v>10</v>
      </c>
      <c r="F180" s="112"/>
      <c r="G180" s="71">
        <f t="shared" si="45"/>
        <v>1</v>
      </c>
      <c r="H180" s="71">
        <f t="shared" si="29"/>
        <v>0</v>
      </c>
    </row>
    <row r="181" spans="1:8" ht="15.75" thickBot="1" x14ac:dyDescent="0.3">
      <c r="A181" s="17">
        <f t="shared" si="44"/>
        <v>1</v>
      </c>
      <c r="B181" s="151"/>
      <c r="C181" s="22" t="s">
        <v>175</v>
      </c>
      <c r="D181" s="90">
        <v>2004</v>
      </c>
      <c r="E181" s="112"/>
      <c r="F181" s="112"/>
      <c r="G181" s="71">
        <f t="shared" si="45"/>
        <v>0</v>
      </c>
      <c r="H181" s="71">
        <f t="shared" si="29"/>
        <v>0</v>
      </c>
    </row>
    <row r="182" spans="1:8" ht="15.75" thickBot="1" x14ac:dyDescent="0.3">
      <c r="A182" s="17">
        <f t="shared" si="44"/>
        <v>1</v>
      </c>
      <c r="B182" s="151"/>
      <c r="C182" s="34" t="s">
        <v>64</v>
      </c>
      <c r="D182" s="35"/>
      <c r="E182" s="79">
        <f>SUM(E180:E181)</f>
        <v>10</v>
      </c>
      <c r="F182" s="79">
        <f>SUM(F180:F181)</f>
        <v>0</v>
      </c>
      <c r="G182" s="72">
        <f t="shared" si="45"/>
        <v>1</v>
      </c>
      <c r="H182" s="72">
        <f t="shared" si="29"/>
        <v>0</v>
      </c>
    </row>
    <row r="183" spans="1:8" ht="15.75" thickBot="1" x14ac:dyDescent="0.3">
      <c r="A183" s="17">
        <f t="shared" si="44"/>
        <v>1</v>
      </c>
      <c r="B183" s="90">
        <v>10</v>
      </c>
      <c r="C183" s="53" t="s">
        <v>71</v>
      </c>
      <c r="D183" s="64">
        <v>2015</v>
      </c>
      <c r="E183" s="113">
        <v>8</v>
      </c>
      <c r="F183" s="113"/>
      <c r="G183" s="72">
        <f t="shared" si="45"/>
        <v>1</v>
      </c>
      <c r="H183" s="72">
        <f t="shared" ref="H183:H199" si="46">IF(ISERR(F183/E183),0,IF(ABS(F183)&gt;ABS(E183),"проверь поле F",MIN(ABS(F183/E183),1)))</f>
        <v>0</v>
      </c>
    </row>
    <row r="184" spans="1:8" ht="26.25" thickBot="1" x14ac:dyDescent="0.3">
      <c r="A184" s="17">
        <f t="shared" si="44"/>
        <v>1</v>
      </c>
      <c r="B184" s="90">
        <v>11</v>
      </c>
      <c r="C184" s="36" t="s">
        <v>97</v>
      </c>
      <c r="D184" s="64">
        <v>2012</v>
      </c>
      <c r="E184" s="113">
        <v>7</v>
      </c>
      <c r="F184" s="113"/>
      <c r="G184" s="72">
        <f t="shared" si="45"/>
        <v>1</v>
      </c>
      <c r="H184" s="72">
        <f t="shared" si="46"/>
        <v>0</v>
      </c>
    </row>
    <row r="185" spans="1:8" ht="15.75" thickBot="1" x14ac:dyDescent="0.3">
      <c r="A185" s="17">
        <f t="shared" si="44"/>
        <v>1</v>
      </c>
      <c r="B185" s="151">
        <v>12</v>
      </c>
      <c r="C185" s="20" t="s">
        <v>72</v>
      </c>
      <c r="D185" s="90">
        <v>2012</v>
      </c>
      <c r="E185" s="112">
        <v>8</v>
      </c>
      <c r="F185" s="112"/>
      <c r="G185" s="71">
        <f t="shared" si="45"/>
        <v>1</v>
      </c>
      <c r="H185" s="71">
        <f t="shared" si="46"/>
        <v>0</v>
      </c>
    </row>
    <row r="186" spans="1:8" ht="39" thickBot="1" x14ac:dyDescent="0.3">
      <c r="A186" s="17">
        <f t="shared" si="44"/>
        <v>1</v>
      </c>
      <c r="B186" s="151"/>
      <c r="C186" s="20" t="s">
        <v>153</v>
      </c>
      <c r="D186" s="90">
        <v>2017</v>
      </c>
      <c r="E186" s="112">
        <v>6</v>
      </c>
      <c r="F186" s="112"/>
      <c r="G186" s="71">
        <f t="shared" si="45"/>
        <v>1</v>
      </c>
      <c r="H186" s="71">
        <f t="shared" si="46"/>
        <v>0</v>
      </c>
    </row>
    <row r="187" spans="1:8" ht="15.75" thickBot="1" x14ac:dyDescent="0.3">
      <c r="A187" s="17">
        <f t="shared" si="44"/>
        <v>1</v>
      </c>
      <c r="B187" s="151"/>
      <c r="C187" s="33" t="s">
        <v>73</v>
      </c>
      <c r="D187" s="90">
        <v>2017</v>
      </c>
      <c r="E187" s="112">
        <v>4</v>
      </c>
      <c r="F187" s="112"/>
      <c r="G187" s="71">
        <f t="shared" si="45"/>
        <v>1</v>
      </c>
      <c r="H187" s="71">
        <f t="shared" si="46"/>
        <v>0</v>
      </c>
    </row>
    <row r="188" spans="1:8" ht="15.75" thickBot="1" x14ac:dyDescent="0.3">
      <c r="A188" s="17">
        <f t="shared" si="44"/>
        <v>1</v>
      </c>
      <c r="B188" s="151"/>
      <c r="C188" s="51" t="s">
        <v>74</v>
      </c>
      <c r="D188" s="44"/>
      <c r="E188" s="79">
        <f>SUM(E185:E187)</f>
        <v>18</v>
      </c>
      <c r="F188" s="79">
        <f>SUM(F185:F187)</f>
        <v>0</v>
      </c>
      <c r="G188" s="72">
        <f t="shared" si="45"/>
        <v>1</v>
      </c>
      <c r="H188" s="72">
        <f t="shared" si="46"/>
        <v>0</v>
      </c>
    </row>
    <row r="189" spans="1:8" ht="15.75" thickBot="1" x14ac:dyDescent="0.3">
      <c r="A189" s="17">
        <f t="shared" si="44"/>
        <v>1</v>
      </c>
      <c r="B189" s="151">
        <v>13</v>
      </c>
      <c r="C189" s="27" t="s">
        <v>173</v>
      </c>
      <c r="D189" s="90">
        <v>2012</v>
      </c>
      <c r="E189" s="112">
        <v>8</v>
      </c>
      <c r="F189" s="112"/>
      <c r="G189" s="71">
        <f t="shared" si="45"/>
        <v>1</v>
      </c>
      <c r="H189" s="71">
        <f t="shared" si="46"/>
        <v>0</v>
      </c>
    </row>
    <row r="190" spans="1:8" ht="15.75" thickBot="1" x14ac:dyDescent="0.3">
      <c r="A190" s="17">
        <f t="shared" si="44"/>
        <v>1</v>
      </c>
      <c r="B190" s="151"/>
      <c r="C190" s="27" t="s">
        <v>120</v>
      </c>
      <c r="D190" s="90">
        <v>2012</v>
      </c>
      <c r="E190" s="112"/>
      <c r="F190" s="112"/>
      <c r="G190" s="71">
        <f t="shared" si="45"/>
        <v>0</v>
      </c>
      <c r="H190" s="71">
        <f t="shared" si="46"/>
        <v>0</v>
      </c>
    </row>
    <row r="191" spans="1:8" ht="15.75" thickBot="1" x14ac:dyDescent="0.3">
      <c r="A191" s="17">
        <f t="shared" si="44"/>
        <v>1</v>
      </c>
      <c r="B191" s="151"/>
      <c r="C191" s="51" t="s">
        <v>75</v>
      </c>
      <c r="D191" s="37">
        <v>2003</v>
      </c>
      <c r="E191" s="79">
        <f>E189+E190</f>
        <v>8</v>
      </c>
      <c r="F191" s="79">
        <f>F189+F190</f>
        <v>0</v>
      </c>
      <c r="G191" s="72">
        <f t="shared" si="45"/>
        <v>1</v>
      </c>
      <c r="H191" s="72">
        <f t="shared" si="46"/>
        <v>0</v>
      </c>
    </row>
    <row r="192" spans="1:8" ht="15.75" thickBot="1" x14ac:dyDescent="0.3">
      <c r="A192" s="17">
        <f t="shared" si="44"/>
        <v>1</v>
      </c>
      <c r="B192" s="90">
        <v>14</v>
      </c>
      <c r="C192" s="51" t="s">
        <v>174</v>
      </c>
      <c r="D192" s="59">
        <v>2010</v>
      </c>
      <c r="E192" s="112">
        <v>6</v>
      </c>
      <c r="F192" s="112"/>
      <c r="G192" s="72">
        <f t="shared" si="45"/>
        <v>1</v>
      </c>
      <c r="H192" s="72">
        <f t="shared" si="46"/>
        <v>0</v>
      </c>
    </row>
    <row r="193" spans="1:349" ht="15.75" thickBot="1" x14ac:dyDescent="0.3">
      <c r="A193" s="17">
        <f t="shared" si="44"/>
        <v>1</v>
      </c>
      <c r="B193" s="90">
        <v>15</v>
      </c>
      <c r="C193" s="34" t="s">
        <v>154</v>
      </c>
      <c r="D193" s="64">
        <v>2012</v>
      </c>
      <c r="E193" s="113"/>
      <c r="F193" s="113"/>
      <c r="G193" s="72">
        <f t="shared" si="45"/>
        <v>0</v>
      </c>
      <c r="H193" s="72">
        <f t="shared" si="46"/>
        <v>0</v>
      </c>
    </row>
    <row r="194" spans="1:349" ht="15.75" thickBot="1" x14ac:dyDescent="0.3">
      <c r="A194" s="17">
        <f t="shared" si="44"/>
        <v>1</v>
      </c>
      <c r="B194" s="151">
        <v>16</v>
      </c>
      <c r="C194" s="20" t="s">
        <v>56</v>
      </c>
      <c r="D194" s="21">
        <v>2015</v>
      </c>
      <c r="E194" s="112">
        <v>15</v>
      </c>
      <c r="F194" s="112"/>
      <c r="G194" s="71">
        <f t="shared" si="45"/>
        <v>1</v>
      </c>
      <c r="H194" s="71">
        <f t="shared" si="46"/>
        <v>0</v>
      </c>
    </row>
    <row r="195" spans="1:349" ht="15.75" thickBot="1" x14ac:dyDescent="0.3">
      <c r="A195" s="17">
        <f t="shared" si="44"/>
        <v>1</v>
      </c>
      <c r="B195" s="151"/>
      <c r="C195" s="20" t="s">
        <v>76</v>
      </c>
      <c r="D195" s="21">
        <v>2015</v>
      </c>
      <c r="E195" s="112">
        <v>9</v>
      </c>
      <c r="F195" s="112"/>
      <c r="G195" s="71">
        <f t="shared" ref="G195:G196" si="47">IF(NOT(TRUNC(A195)=A195),"Ошибка в наборе",MIN(E195/A195,1))</f>
        <v>1</v>
      </c>
      <c r="H195" s="71">
        <f t="shared" ref="H195:H196" si="48">IF(ISERR(F195/E195),0,IF(ABS(F195)&gt;ABS(E195),"проверь поле F",MIN(ABS(F195/E195),1)))</f>
        <v>0</v>
      </c>
    </row>
    <row r="196" spans="1:349" ht="26.25" thickBot="1" x14ac:dyDescent="0.3">
      <c r="A196" s="17">
        <f t="shared" si="44"/>
        <v>1</v>
      </c>
      <c r="B196" s="151"/>
      <c r="C196" s="20" t="s">
        <v>171</v>
      </c>
      <c r="D196" s="21">
        <v>2020</v>
      </c>
      <c r="E196" s="112"/>
      <c r="F196" s="112"/>
      <c r="G196" s="71">
        <f t="shared" si="47"/>
        <v>0</v>
      </c>
      <c r="H196" s="71">
        <f t="shared" si="48"/>
        <v>0</v>
      </c>
    </row>
    <row r="197" spans="1:349" ht="15.75" thickBot="1" x14ac:dyDescent="0.3">
      <c r="A197" s="17">
        <f t="shared" si="44"/>
        <v>1</v>
      </c>
      <c r="B197" s="151"/>
      <c r="C197" s="34" t="s">
        <v>77</v>
      </c>
      <c r="D197" s="37"/>
      <c r="E197" s="79">
        <f>SUM(E194:E196)</f>
        <v>24</v>
      </c>
      <c r="F197" s="79">
        <f>SUM(F194:F196)</f>
        <v>0</v>
      </c>
      <c r="G197" s="72">
        <f t="shared" si="45"/>
        <v>1</v>
      </c>
      <c r="H197" s="72">
        <f t="shared" si="46"/>
        <v>0</v>
      </c>
    </row>
    <row r="198" spans="1:349" ht="15.75" thickBot="1" x14ac:dyDescent="0.3">
      <c r="A198" s="39">
        <f t="shared" si="44"/>
        <v>1</v>
      </c>
      <c r="B198" s="65"/>
      <c r="C198" s="41" t="s">
        <v>78</v>
      </c>
      <c r="D198" s="52"/>
      <c r="E198" s="54">
        <f>SUM(E166,E167,E168,E171,E174,E175,E176,E179,E182,E183,E184,E188,E191,E192,E193,E197)</f>
        <v>157</v>
      </c>
      <c r="F198" s="54">
        <f>SUM(F166,F167,F168,F171,F174,F175,F176,F179,F182,F183,F184,F188,F191,F192,F193,F197)</f>
        <v>0</v>
      </c>
      <c r="G198" s="73">
        <f>SUM(G166,G167,G168,G171,G174,G175,G176,G179,G182,G183,G184,G188,G191,G192,G193,G197)/16</f>
        <v>0.9375</v>
      </c>
      <c r="H198" s="73">
        <f>IF(ISERR(F198/E198),0,IF(ABS(F198)&gt;ABS(E198),"проверь поле F",MIN(ABS(F198/E198),1)))</f>
        <v>0</v>
      </c>
    </row>
    <row r="199" spans="1:349" ht="15.75" thickBot="1" x14ac:dyDescent="0.3">
      <c r="A199" s="115">
        <f>SUM(A198,A161,A131,A103,A85)</f>
        <v>5</v>
      </c>
      <c r="B199" s="117"/>
      <c r="C199" s="116" t="s">
        <v>79</v>
      </c>
      <c r="D199" s="120"/>
      <c r="E199" s="118">
        <f>SUM(E198,E161,E131,E103,E85)</f>
        <v>796</v>
      </c>
      <c r="F199" s="118">
        <f t="shared" ref="F199" si="49">SUM(F198,F161,F131,F103,F85)</f>
        <v>363</v>
      </c>
      <c r="G199" s="119">
        <f>SUM(G198,G161,G131,G103,G85)/5</f>
        <v>0.98750000000000004</v>
      </c>
      <c r="H199" s="119">
        <f t="shared" si="46"/>
        <v>0.45603015075376885</v>
      </c>
    </row>
    <row r="200" spans="1:349" ht="15.75" thickBot="1" x14ac:dyDescent="0.3">
      <c r="A200" s="55">
        <f>A66+A199</f>
        <v>9</v>
      </c>
      <c r="B200" s="56"/>
      <c r="C200" s="55" t="s">
        <v>182</v>
      </c>
      <c r="D200" s="57"/>
      <c r="E200" s="58">
        <f>SUM(E199,E66)</f>
        <v>1178</v>
      </c>
      <c r="F200" s="58">
        <f>SUM(F199,F66)</f>
        <v>607</v>
      </c>
      <c r="G200" s="76">
        <f>SUM(G199,G66)/2</f>
        <v>0.90486111111111112</v>
      </c>
      <c r="H200" s="76">
        <f t="shared" ref="H200" si="50">IF(ISERR(F200/E200),0,IF(ABS(F200)&gt;ABS(E200),"проверь поле F",MIN(ABS(F200/E200),1)))</f>
        <v>0.51528013582342957</v>
      </c>
    </row>
    <row r="201" spans="1:349" ht="15.75" thickBot="1" x14ac:dyDescent="0.3">
      <c r="A201" s="24"/>
      <c r="B201" s="153" t="s">
        <v>80</v>
      </c>
      <c r="C201" s="153"/>
      <c r="D201" s="153"/>
      <c r="E201" s="153"/>
      <c r="F201" s="153"/>
      <c r="G201" s="153"/>
      <c r="H201" s="153"/>
    </row>
    <row r="202" spans="1:349" ht="55.5" customHeight="1" thickBot="1" x14ac:dyDescent="0.3">
      <c r="A202" s="153" t="s">
        <v>81</v>
      </c>
      <c r="B202" s="153"/>
      <c r="C202" s="67"/>
      <c r="D202" s="29"/>
      <c r="E202" s="25" t="s">
        <v>82</v>
      </c>
      <c r="F202" s="25" t="s">
        <v>83</v>
      </c>
      <c r="G202" s="71" t="s">
        <v>84</v>
      </c>
      <c r="H202" s="71" t="s">
        <v>85</v>
      </c>
    </row>
    <row r="203" spans="1:349" ht="15.75" thickBot="1" x14ac:dyDescent="0.3">
      <c r="A203" s="167">
        <f>A66</f>
        <v>4</v>
      </c>
      <c r="B203" s="168"/>
      <c r="C203" s="126" t="s">
        <v>179</v>
      </c>
      <c r="D203" s="127"/>
      <c r="E203" s="128">
        <f>E66</f>
        <v>382</v>
      </c>
      <c r="F203" s="128">
        <f>F66</f>
        <v>244</v>
      </c>
      <c r="G203" s="129">
        <f>G66</f>
        <v>0.8222222222222223</v>
      </c>
      <c r="H203" s="129">
        <f>H66</f>
        <v>0.63874345549738221</v>
      </c>
    </row>
    <row r="204" spans="1:349" ht="15.75" thickBot="1" x14ac:dyDescent="0.3">
      <c r="A204" s="167">
        <f>A199</f>
        <v>5</v>
      </c>
      <c r="B204" s="168"/>
      <c r="C204" s="126" t="s">
        <v>180</v>
      </c>
      <c r="D204" s="127"/>
      <c r="E204" s="128">
        <f>E199</f>
        <v>796</v>
      </c>
      <c r="F204" s="128">
        <f>F199</f>
        <v>363</v>
      </c>
      <c r="G204" s="129">
        <f>G199</f>
        <v>0.98750000000000004</v>
      </c>
      <c r="H204" s="129">
        <f>H199</f>
        <v>0.45603015075376885</v>
      </c>
    </row>
    <row r="205" spans="1:349" ht="17.25" thickBot="1" x14ac:dyDescent="0.3">
      <c r="A205" s="169">
        <f>A203+A204</f>
        <v>9</v>
      </c>
      <c r="B205" s="170"/>
      <c r="C205" s="85" t="s">
        <v>86</v>
      </c>
      <c r="D205" s="86"/>
      <c r="E205" s="87">
        <f>SUM(E203:E204)</f>
        <v>1178</v>
      </c>
      <c r="F205" s="87">
        <f>SUM(F203:F204)</f>
        <v>607</v>
      </c>
      <c r="G205" s="88">
        <f>(G203+G204)/2</f>
        <v>0.90486111111111112</v>
      </c>
      <c r="H205" s="88">
        <f>IF(ISERR(F205/E205),0,IF(ABS(F205)&gt;ABS(E205),"проверь поле F",MIN(ABS(F205/E205),1)))</f>
        <v>0.51528013582342957</v>
      </c>
      <c r="I205" s="11"/>
      <c r="J205" s="11"/>
      <c r="K205" s="11"/>
      <c r="L205" s="144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  <c r="IY205" s="11"/>
      <c r="IZ205" s="11"/>
      <c r="JA205" s="11"/>
      <c r="JB205" s="11"/>
      <c r="JC205" s="11"/>
      <c r="JD205" s="11"/>
      <c r="JE205" s="11"/>
      <c r="JF205" s="11"/>
      <c r="JG205" s="11"/>
      <c r="JH205" s="11"/>
      <c r="JI205" s="11"/>
      <c r="JJ205" s="11"/>
      <c r="JK205" s="11"/>
      <c r="JL205" s="11"/>
      <c r="JM205" s="11"/>
      <c r="JN205" s="11"/>
      <c r="JO205" s="11"/>
      <c r="JP205" s="11"/>
      <c r="JQ205" s="11"/>
      <c r="JR205" s="11"/>
      <c r="JS205" s="11"/>
      <c r="JT205" s="11"/>
      <c r="JU205" s="11"/>
      <c r="JV205" s="11"/>
      <c r="JW205" s="11"/>
      <c r="JX205" s="11"/>
      <c r="JY205" s="11"/>
      <c r="JZ205" s="11"/>
      <c r="KA205" s="11"/>
      <c r="KB205" s="11"/>
      <c r="KC205" s="11"/>
      <c r="KD205" s="11"/>
      <c r="KE205" s="11"/>
      <c r="KF205" s="11"/>
      <c r="KG205" s="11"/>
      <c r="KH205" s="11"/>
      <c r="KI205" s="11"/>
      <c r="KJ205" s="11"/>
      <c r="KK205" s="11"/>
      <c r="KL205" s="11"/>
      <c r="KM205" s="11"/>
      <c r="KN205" s="11"/>
      <c r="KO205" s="11"/>
      <c r="KP205" s="11"/>
      <c r="KQ205" s="11"/>
      <c r="KR205" s="11"/>
      <c r="KS205" s="11"/>
      <c r="KT205" s="11"/>
      <c r="KU205" s="11"/>
      <c r="KV205" s="11"/>
      <c r="KW205" s="11"/>
      <c r="KX205" s="11"/>
      <c r="KY205" s="11"/>
      <c r="KZ205" s="11"/>
      <c r="LA205" s="11"/>
      <c r="LB205" s="11"/>
      <c r="LC205" s="11"/>
      <c r="LD205" s="11"/>
      <c r="LE205" s="11"/>
      <c r="LF205" s="11"/>
      <c r="LG205" s="11"/>
      <c r="LH205" s="11"/>
      <c r="LI205" s="11"/>
      <c r="LJ205" s="11"/>
      <c r="LK205" s="11"/>
      <c r="LL205" s="11"/>
      <c r="LM205" s="11"/>
      <c r="LN205" s="11"/>
      <c r="LO205" s="11"/>
      <c r="LP205" s="11"/>
      <c r="LQ205" s="11"/>
      <c r="LR205" s="11"/>
      <c r="LS205" s="11"/>
      <c r="LT205" s="11"/>
      <c r="LU205" s="11"/>
      <c r="LV205" s="11"/>
      <c r="LW205" s="11"/>
      <c r="LX205" s="11"/>
      <c r="LY205" s="11"/>
      <c r="LZ205" s="11"/>
      <c r="MA205" s="11"/>
      <c r="MB205" s="11"/>
      <c r="MC205" s="11"/>
      <c r="MD205" s="11"/>
      <c r="ME205" s="11"/>
      <c r="MF205" s="11"/>
      <c r="MG205" s="11"/>
      <c r="MH205" s="11"/>
      <c r="MI205" s="11"/>
      <c r="MJ205" s="11"/>
      <c r="MK205" s="11"/>
    </row>
    <row r="206" spans="1:349" ht="16.5" x14ac:dyDescent="0.25">
      <c r="A206" s="3"/>
      <c r="B206" s="13"/>
      <c r="C206" s="30"/>
      <c r="D206" s="30"/>
      <c r="E206" s="81"/>
      <c r="F206" s="81"/>
      <c r="G206" s="77"/>
      <c r="H206" s="77"/>
      <c r="I206" s="12"/>
      <c r="J206" s="12"/>
      <c r="K206" s="12"/>
      <c r="L206" s="145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  <c r="KE206" s="12"/>
      <c r="KF206" s="12"/>
      <c r="KG206" s="12"/>
      <c r="KH206" s="12"/>
      <c r="KI206" s="12"/>
      <c r="KJ206" s="12"/>
      <c r="KK206" s="12"/>
      <c r="KL206" s="12"/>
      <c r="KM206" s="12"/>
      <c r="KN206" s="12"/>
      <c r="KO206" s="12"/>
      <c r="KP206" s="12"/>
      <c r="KQ206" s="12"/>
      <c r="KR206" s="12"/>
      <c r="KS206" s="12"/>
      <c r="KT206" s="12"/>
      <c r="KU206" s="12"/>
      <c r="KV206" s="12"/>
      <c r="KW206" s="12"/>
      <c r="KX206" s="12"/>
      <c r="KY206" s="12"/>
      <c r="KZ206" s="12"/>
      <c r="LA206" s="12"/>
      <c r="LB206" s="12"/>
      <c r="LC206" s="12"/>
      <c r="LD206" s="12"/>
      <c r="LE206" s="12"/>
      <c r="LF206" s="12"/>
      <c r="LG206" s="12"/>
      <c r="LH206" s="12"/>
      <c r="LI206" s="12"/>
      <c r="LJ206" s="12"/>
      <c r="LK206" s="12"/>
      <c r="LL206" s="12"/>
      <c r="LM206" s="12"/>
      <c r="LN206" s="12"/>
      <c r="LO206" s="12"/>
      <c r="LP206" s="12"/>
      <c r="LQ206" s="12"/>
      <c r="LR206" s="12"/>
      <c r="LS206" s="12"/>
      <c r="LT206" s="12"/>
      <c r="LU206" s="12"/>
      <c r="LV206" s="12"/>
      <c r="LW206" s="12"/>
      <c r="LX206" s="12"/>
      <c r="LY206" s="12"/>
      <c r="LZ206" s="12"/>
      <c r="MA206" s="12"/>
      <c r="MB206" s="12"/>
      <c r="MC206" s="12"/>
      <c r="MD206" s="12"/>
      <c r="ME206" s="12"/>
      <c r="MF206" s="12"/>
      <c r="MG206" s="12"/>
      <c r="MH206" s="12"/>
      <c r="MI206" s="12"/>
      <c r="MJ206" s="12"/>
      <c r="MK206" s="12"/>
    </row>
    <row r="207" spans="1:349" ht="16.5" x14ac:dyDescent="0.25">
      <c r="A207" s="3"/>
      <c r="B207" s="13"/>
      <c r="C207" s="30"/>
      <c r="D207" s="30"/>
      <c r="E207" s="81"/>
      <c r="F207" s="81"/>
      <c r="G207" s="77"/>
      <c r="H207" s="77"/>
      <c r="I207" s="12"/>
      <c r="J207" s="12"/>
      <c r="K207" s="12"/>
      <c r="L207" s="145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  <c r="IW207" s="12"/>
      <c r="IX207" s="12"/>
      <c r="IY207" s="12"/>
      <c r="IZ207" s="12"/>
      <c r="JA207" s="12"/>
      <c r="JB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/>
      <c r="KC207" s="12"/>
      <c r="KD207" s="12"/>
      <c r="KE207" s="12"/>
      <c r="KF207" s="12"/>
      <c r="KG207" s="12"/>
      <c r="KH207" s="12"/>
      <c r="KI207" s="12"/>
      <c r="KJ207" s="12"/>
      <c r="KK207" s="12"/>
      <c r="KL207" s="12"/>
      <c r="KM207" s="12"/>
      <c r="KN207" s="12"/>
      <c r="KO207" s="12"/>
      <c r="KP207" s="12"/>
      <c r="KQ207" s="12"/>
      <c r="KR207" s="12"/>
      <c r="KS207" s="12"/>
      <c r="KT207" s="12"/>
      <c r="KU207" s="12"/>
      <c r="KV207" s="12"/>
      <c r="KW207" s="12"/>
      <c r="KX207" s="12"/>
      <c r="KY207" s="12"/>
      <c r="KZ207" s="12"/>
      <c r="LA207" s="12"/>
      <c r="LB207" s="12"/>
      <c r="LC207" s="12"/>
      <c r="LD207" s="12"/>
      <c r="LE207" s="12"/>
      <c r="LF207" s="12"/>
      <c r="LG207" s="12"/>
      <c r="LH207" s="12"/>
      <c r="LI207" s="12"/>
      <c r="LJ207" s="12"/>
      <c r="LK207" s="12"/>
      <c r="LL207" s="12"/>
      <c r="LM207" s="12"/>
      <c r="LN207" s="12"/>
      <c r="LO207" s="12"/>
      <c r="LP207" s="12"/>
      <c r="LQ207" s="12"/>
      <c r="LR207" s="12"/>
      <c r="LS207" s="12"/>
      <c r="LT207" s="12"/>
      <c r="LU207" s="12"/>
      <c r="LV207" s="12"/>
      <c r="LW207" s="12"/>
      <c r="LX207" s="12"/>
      <c r="LY207" s="12"/>
      <c r="LZ207" s="12"/>
      <c r="MA207" s="12"/>
      <c r="MB207" s="12"/>
      <c r="MC207" s="12"/>
      <c r="MD207" s="12"/>
      <c r="ME207" s="12"/>
      <c r="MF207" s="12"/>
      <c r="MG207" s="12"/>
      <c r="MH207" s="12"/>
      <c r="MI207" s="12"/>
      <c r="MJ207" s="12"/>
      <c r="MK207" s="12"/>
    </row>
    <row r="208" spans="1:349" ht="18.75" x14ac:dyDescent="0.3">
      <c r="A208" s="92" t="s">
        <v>87</v>
      </c>
      <c r="B208" s="93" t="s">
        <v>155</v>
      </c>
      <c r="C208" s="94"/>
      <c r="D208" s="93" t="s">
        <v>156</v>
      </c>
      <c r="E208" s="93"/>
      <c r="F208" s="93"/>
      <c r="G208" s="123"/>
      <c r="H208" s="123"/>
      <c r="I208" s="93"/>
      <c r="J208" s="93"/>
      <c r="K208" s="93"/>
      <c r="L208" s="146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  <c r="EX208" s="93"/>
      <c r="EY208" s="93"/>
      <c r="EZ208" s="93"/>
      <c r="FA208" s="93"/>
      <c r="FB208" s="93"/>
      <c r="FC208" s="93"/>
      <c r="FD208" s="93"/>
      <c r="FE208" s="93"/>
      <c r="FF208" s="93"/>
      <c r="FG208" s="93"/>
      <c r="FH208" s="93"/>
      <c r="FI208" s="93"/>
      <c r="FJ208" s="93"/>
      <c r="FK208" s="93"/>
      <c r="FL208" s="93"/>
      <c r="FM208" s="93"/>
      <c r="FN208" s="93"/>
      <c r="FO208" s="93"/>
      <c r="FP208" s="93"/>
      <c r="FQ208" s="93"/>
      <c r="FR208" s="93"/>
      <c r="FS208" s="93"/>
      <c r="FT208" s="93"/>
      <c r="FU208" s="93"/>
      <c r="FV208" s="93"/>
      <c r="FW208" s="93"/>
      <c r="FX208" s="93"/>
      <c r="FY208" s="93"/>
      <c r="FZ208" s="93"/>
      <c r="GA208" s="93"/>
      <c r="GB208" s="93"/>
      <c r="GC208" s="93"/>
      <c r="GD208" s="93"/>
      <c r="GE208" s="93"/>
      <c r="GF208" s="93"/>
      <c r="GG208" s="93"/>
      <c r="GH208" s="93"/>
      <c r="GI208" s="93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  <c r="HG208" s="93"/>
      <c r="HH208" s="93"/>
      <c r="HI208" s="93"/>
      <c r="HJ208" s="93"/>
      <c r="HK208" s="93"/>
      <c r="HL208" s="93"/>
      <c r="HM208" s="93"/>
      <c r="HN208" s="93"/>
      <c r="HO208" s="93"/>
      <c r="HP208" s="93"/>
      <c r="HQ208" s="93"/>
      <c r="HR208" s="93"/>
      <c r="HS208" s="93"/>
      <c r="HT208" s="93"/>
      <c r="HU208" s="93"/>
      <c r="HV208" s="93"/>
      <c r="HW208" s="93"/>
      <c r="HX208" s="93"/>
      <c r="HY208" s="93"/>
      <c r="HZ208" s="93"/>
      <c r="IA208" s="93"/>
      <c r="IB208" s="93"/>
      <c r="IC208" s="93"/>
      <c r="ID208" s="93"/>
      <c r="IE208" s="93"/>
      <c r="IF208" s="93"/>
      <c r="IG208" s="93"/>
      <c r="IH208" s="93"/>
      <c r="II208" s="93"/>
      <c r="IJ208" s="93"/>
      <c r="IK208" s="93"/>
      <c r="IL208" s="93"/>
      <c r="IM208" s="93"/>
      <c r="IN208" s="93"/>
      <c r="IO208" s="93"/>
      <c r="IP208" s="93"/>
      <c r="IQ208" s="93"/>
      <c r="IR208" s="93"/>
      <c r="IS208" s="93"/>
      <c r="IT208" s="93"/>
      <c r="IU208" s="93"/>
      <c r="IV208" s="93"/>
      <c r="IW208" s="93"/>
      <c r="IX208" s="93"/>
      <c r="IY208" s="93"/>
      <c r="IZ208" s="93"/>
      <c r="JA208" s="93"/>
      <c r="JB208" s="93"/>
      <c r="JC208" s="93"/>
      <c r="JD208" s="93"/>
      <c r="JE208" s="93"/>
      <c r="JF208" s="93"/>
      <c r="JG208" s="93"/>
      <c r="JH208" s="93"/>
      <c r="JI208" s="93"/>
      <c r="JJ208" s="93"/>
      <c r="JK208" s="93"/>
      <c r="JL208" s="93"/>
      <c r="JM208" s="93"/>
      <c r="JN208" s="93"/>
      <c r="JO208" s="93"/>
      <c r="JP208" s="93"/>
      <c r="JQ208" s="93"/>
      <c r="JR208" s="93"/>
      <c r="JS208" s="93"/>
      <c r="JT208" s="93"/>
      <c r="JU208" s="93"/>
      <c r="JV208" s="93"/>
      <c r="JW208" s="93"/>
      <c r="JX208" s="93"/>
      <c r="JY208" s="93"/>
      <c r="JZ208" s="93"/>
      <c r="KA208" s="93"/>
      <c r="KB208" s="93"/>
      <c r="KC208" s="93"/>
      <c r="KD208" s="93"/>
      <c r="KE208" s="93"/>
      <c r="KF208" s="93"/>
      <c r="KG208" s="93"/>
      <c r="KH208" s="93"/>
      <c r="KI208" s="93"/>
      <c r="KJ208" s="93"/>
      <c r="KK208" s="93"/>
      <c r="KL208" s="93"/>
      <c r="KM208" s="93"/>
      <c r="KN208" s="93"/>
      <c r="KO208" s="93"/>
      <c r="KP208" s="93"/>
      <c r="KQ208" s="93"/>
      <c r="KR208" s="93"/>
      <c r="KS208" s="93"/>
      <c r="KT208" s="93"/>
      <c r="KU208" s="93"/>
      <c r="KV208" s="93"/>
      <c r="KW208" s="93"/>
      <c r="KX208" s="93"/>
      <c r="KY208" s="93"/>
      <c r="KZ208" s="93"/>
      <c r="LA208" s="93"/>
      <c r="LB208" s="93"/>
      <c r="LC208" s="93"/>
      <c r="LD208" s="93"/>
      <c r="LE208" s="93"/>
      <c r="LF208" s="93"/>
      <c r="LG208" s="93"/>
      <c r="LH208" s="93"/>
      <c r="LI208" s="93"/>
      <c r="LJ208" s="93"/>
      <c r="LK208" s="93"/>
      <c r="LL208" s="93"/>
      <c r="LM208" s="93"/>
      <c r="LN208" s="93"/>
      <c r="LO208" s="93"/>
      <c r="LP208" s="93"/>
      <c r="LQ208" s="93"/>
      <c r="LR208" s="93"/>
      <c r="LS208" s="93"/>
      <c r="LT208" s="93"/>
      <c r="LU208" s="93"/>
      <c r="LV208" s="93"/>
      <c r="LW208" s="93"/>
      <c r="LX208" s="93"/>
      <c r="LY208" s="93"/>
      <c r="LZ208" s="93"/>
      <c r="MA208" s="93"/>
      <c r="MB208" s="93"/>
      <c r="MC208" s="93"/>
      <c r="MD208" s="93"/>
      <c r="ME208" s="93"/>
      <c r="MF208" s="93"/>
      <c r="MG208" s="93"/>
      <c r="MH208" s="93"/>
      <c r="MI208" s="93"/>
      <c r="MJ208" s="93"/>
      <c r="MK208" s="93"/>
    </row>
    <row r="209" spans="1:349" ht="18.75" x14ac:dyDescent="0.3">
      <c r="A209" s="92"/>
      <c r="B209" s="93"/>
      <c r="C209" s="94" t="s">
        <v>157</v>
      </c>
      <c r="D209" s="93"/>
      <c r="E209" s="93"/>
      <c r="F209" s="93"/>
      <c r="G209" s="123" t="s">
        <v>157</v>
      </c>
      <c r="H209" s="123"/>
      <c r="I209" s="93"/>
      <c r="J209" s="93"/>
      <c r="K209" s="93"/>
      <c r="L209" s="146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  <c r="EO209" s="93"/>
      <c r="EP209" s="93"/>
      <c r="EQ209" s="93"/>
      <c r="ER209" s="93"/>
      <c r="ES209" s="93"/>
      <c r="ET209" s="93"/>
      <c r="EU209" s="93"/>
      <c r="EV209" s="93"/>
      <c r="EW209" s="93"/>
      <c r="EX209" s="93"/>
      <c r="EY209" s="93"/>
      <c r="EZ209" s="93"/>
      <c r="FA209" s="93"/>
      <c r="FB209" s="93"/>
      <c r="FC209" s="93"/>
      <c r="FD209" s="93"/>
      <c r="FE209" s="93"/>
      <c r="FF209" s="93"/>
      <c r="FG209" s="93"/>
      <c r="FH209" s="93"/>
      <c r="FI209" s="93"/>
      <c r="FJ209" s="93"/>
      <c r="FK209" s="93"/>
      <c r="FL209" s="93"/>
      <c r="FM209" s="93"/>
      <c r="FN209" s="93"/>
      <c r="FO209" s="93"/>
      <c r="FP209" s="93"/>
      <c r="FQ209" s="93"/>
      <c r="FR209" s="93"/>
      <c r="FS209" s="93"/>
      <c r="FT209" s="93"/>
      <c r="FU209" s="93"/>
      <c r="FV209" s="93"/>
      <c r="FW209" s="93"/>
      <c r="FX209" s="93"/>
      <c r="FY209" s="93"/>
      <c r="FZ209" s="93"/>
      <c r="GA209" s="93"/>
      <c r="GB209" s="93"/>
      <c r="GC209" s="93"/>
      <c r="GD209" s="93"/>
      <c r="GE209" s="93"/>
      <c r="GF209" s="93"/>
      <c r="GG209" s="93"/>
      <c r="GH209" s="93"/>
      <c r="GI209" s="93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  <c r="HG209" s="93"/>
      <c r="HH209" s="93"/>
      <c r="HI209" s="93"/>
      <c r="HJ209" s="93"/>
      <c r="HK209" s="93"/>
      <c r="HL209" s="93"/>
      <c r="HM209" s="93"/>
      <c r="HN209" s="93"/>
      <c r="HO209" s="93"/>
      <c r="HP209" s="93"/>
      <c r="HQ209" s="93"/>
      <c r="HR209" s="93"/>
      <c r="HS209" s="93"/>
      <c r="HT209" s="93"/>
      <c r="HU209" s="93"/>
      <c r="HV209" s="93"/>
      <c r="HW209" s="93"/>
      <c r="HX209" s="93"/>
      <c r="HY209" s="93"/>
      <c r="HZ209" s="93"/>
      <c r="IA209" s="93"/>
      <c r="IB209" s="93"/>
      <c r="IC209" s="93"/>
      <c r="ID209" s="93"/>
      <c r="IE209" s="93"/>
      <c r="IF209" s="93"/>
      <c r="IG209" s="93"/>
      <c r="IH209" s="93"/>
      <c r="II209" s="93"/>
      <c r="IJ209" s="93"/>
      <c r="IK209" s="93"/>
      <c r="IL209" s="93"/>
      <c r="IM209" s="93"/>
      <c r="IN209" s="93"/>
      <c r="IO209" s="93"/>
      <c r="IP209" s="93"/>
      <c r="IQ209" s="93"/>
      <c r="IR209" s="93"/>
      <c r="IS209" s="93"/>
      <c r="IT209" s="93"/>
      <c r="IU209" s="93"/>
      <c r="IV209" s="93"/>
      <c r="IW209" s="93"/>
      <c r="IX209" s="93"/>
      <c r="IY209" s="93"/>
      <c r="IZ209" s="93"/>
      <c r="JA209" s="93"/>
      <c r="JB209" s="93"/>
      <c r="JC209" s="93"/>
      <c r="JD209" s="93"/>
      <c r="JE209" s="93"/>
      <c r="JF209" s="93"/>
      <c r="JG209" s="93"/>
      <c r="JH209" s="93"/>
      <c r="JI209" s="93"/>
      <c r="JJ209" s="93"/>
      <c r="JK209" s="93"/>
      <c r="JL209" s="93"/>
      <c r="JM209" s="93"/>
      <c r="JN209" s="93"/>
      <c r="JO209" s="93"/>
      <c r="JP209" s="93"/>
      <c r="JQ209" s="93"/>
      <c r="JR209" s="93"/>
      <c r="JS209" s="93"/>
      <c r="JT209" s="93"/>
      <c r="JU209" s="93"/>
      <c r="JV209" s="93"/>
      <c r="JW209" s="93"/>
      <c r="JX209" s="93"/>
      <c r="JY209" s="93"/>
      <c r="JZ209" s="93"/>
      <c r="KA209" s="93"/>
      <c r="KB209" s="93"/>
      <c r="KC209" s="93"/>
      <c r="KD209" s="93"/>
      <c r="KE209" s="93"/>
      <c r="KF209" s="93"/>
      <c r="KG209" s="93"/>
      <c r="KH209" s="93"/>
      <c r="KI209" s="93"/>
      <c r="KJ209" s="93"/>
      <c r="KK209" s="93"/>
      <c r="KL209" s="93"/>
      <c r="KM209" s="93"/>
      <c r="KN209" s="93"/>
      <c r="KO209" s="93"/>
      <c r="KP209" s="93"/>
      <c r="KQ209" s="93"/>
      <c r="KR209" s="93"/>
      <c r="KS209" s="93"/>
      <c r="KT209" s="93"/>
      <c r="KU209" s="93"/>
      <c r="KV209" s="93"/>
      <c r="KW209" s="93"/>
      <c r="KX209" s="93"/>
      <c r="KY209" s="93"/>
      <c r="KZ209" s="93"/>
      <c r="LA209" s="93"/>
      <c r="LB209" s="93"/>
      <c r="LC209" s="93"/>
      <c r="LD209" s="93"/>
      <c r="LE209" s="93"/>
      <c r="LF209" s="93"/>
      <c r="LG209" s="93"/>
      <c r="LH209" s="93"/>
      <c r="LI209" s="93"/>
      <c r="LJ209" s="93"/>
      <c r="LK209" s="93"/>
      <c r="LL209" s="93"/>
      <c r="LM209" s="93"/>
      <c r="LN209" s="93"/>
      <c r="LO209" s="93"/>
      <c r="LP209" s="93"/>
      <c r="LQ209" s="93"/>
      <c r="LR209" s="93"/>
      <c r="LS209" s="93"/>
      <c r="LT209" s="93"/>
      <c r="LU209" s="93"/>
      <c r="LV209" s="93"/>
      <c r="LW209" s="93"/>
      <c r="LX209" s="93"/>
      <c r="LY209" s="93"/>
      <c r="LZ209" s="93"/>
      <c r="MA209" s="93"/>
      <c r="MB209" s="93"/>
      <c r="MC209" s="93"/>
      <c r="MD209" s="93"/>
      <c r="ME209" s="93"/>
      <c r="MF209" s="93"/>
      <c r="MG209" s="93"/>
      <c r="MH209" s="93"/>
      <c r="MI209" s="93"/>
      <c r="MJ209" s="93"/>
      <c r="MK209" s="93"/>
    </row>
    <row r="210" spans="1:349" ht="18.75" x14ac:dyDescent="0.3">
      <c r="A210" s="92"/>
      <c r="B210" s="95"/>
      <c r="C210" s="96"/>
      <c r="D210" s="95"/>
      <c r="E210" s="95"/>
      <c r="F210" s="95"/>
      <c r="G210" s="124"/>
      <c r="H210" s="124"/>
      <c r="I210" s="95"/>
      <c r="J210" s="95"/>
      <c r="K210" s="95"/>
      <c r="L210" s="147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  <c r="IH210" s="95"/>
      <c r="II210" s="95"/>
      <c r="IJ210" s="95"/>
      <c r="IK210" s="95"/>
      <c r="IL210" s="95"/>
      <c r="IM210" s="95"/>
      <c r="IN210" s="95"/>
      <c r="IO210" s="95"/>
      <c r="IP210" s="95"/>
      <c r="IQ210" s="95"/>
      <c r="IR210" s="95"/>
      <c r="IS210" s="95"/>
      <c r="IT210" s="95"/>
      <c r="IU210" s="95"/>
      <c r="IV210" s="95"/>
      <c r="IW210" s="95"/>
      <c r="IX210" s="95"/>
      <c r="IY210" s="95"/>
      <c r="IZ210" s="95"/>
      <c r="JA210" s="95"/>
      <c r="JB210" s="95"/>
      <c r="JC210" s="95"/>
      <c r="JD210" s="95"/>
      <c r="JE210" s="95"/>
      <c r="JF210" s="95"/>
      <c r="JG210" s="95"/>
      <c r="JH210" s="95"/>
      <c r="JI210" s="95"/>
      <c r="JJ210" s="95"/>
      <c r="JK210" s="95"/>
      <c r="JL210" s="95"/>
      <c r="JM210" s="95"/>
      <c r="JN210" s="95"/>
      <c r="JO210" s="95"/>
      <c r="JP210" s="95"/>
      <c r="JQ210" s="95"/>
      <c r="JR210" s="95"/>
      <c r="JS210" s="95"/>
      <c r="JT210" s="95"/>
      <c r="JU210" s="95"/>
      <c r="JV210" s="95"/>
      <c r="JW210" s="95"/>
      <c r="JX210" s="95"/>
      <c r="JY210" s="95"/>
      <c r="JZ210" s="95"/>
      <c r="KA210" s="95"/>
      <c r="KB210" s="95"/>
      <c r="KC210" s="95"/>
      <c r="KD210" s="95"/>
      <c r="KE210" s="95"/>
      <c r="KF210" s="95"/>
      <c r="KG210" s="95"/>
      <c r="KH210" s="95"/>
      <c r="KI210" s="95"/>
      <c r="KJ210" s="95"/>
      <c r="KK210" s="95"/>
      <c r="KL210" s="95"/>
      <c r="KM210" s="95"/>
      <c r="KN210" s="95"/>
      <c r="KO210" s="95"/>
      <c r="KP210" s="95"/>
      <c r="KQ210" s="95"/>
      <c r="KR210" s="95"/>
      <c r="KS210" s="95"/>
      <c r="KT210" s="95"/>
      <c r="KU210" s="95"/>
      <c r="KV210" s="95"/>
      <c r="KW210" s="95"/>
      <c r="KX210" s="95"/>
      <c r="KY210" s="95"/>
      <c r="KZ210" s="95"/>
      <c r="LA210" s="95"/>
      <c r="LB210" s="95"/>
      <c r="LC210" s="95"/>
      <c r="LD210" s="95"/>
      <c r="LE210" s="95"/>
      <c r="LF210" s="95"/>
      <c r="LG210" s="95"/>
      <c r="LH210" s="95"/>
      <c r="LI210" s="95"/>
      <c r="LJ210" s="95"/>
      <c r="LK210" s="95"/>
      <c r="LL210" s="95"/>
      <c r="LM210" s="95"/>
      <c r="LN210" s="95"/>
      <c r="LO210" s="95"/>
      <c r="LP210" s="95"/>
      <c r="LQ210" s="95"/>
      <c r="LR210" s="95"/>
      <c r="LS210" s="95"/>
      <c r="LT210" s="95"/>
      <c r="LU210" s="95"/>
      <c r="LV210" s="95"/>
      <c r="LW210" s="95"/>
      <c r="LX210" s="95"/>
      <c r="LY210" s="95"/>
      <c r="LZ210" s="95"/>
      <c r="MA210" s="95"/>
      <c r="MB210" s="95"/>
      <c r="MC210" s="95"/>
      <c r="MD210" s="95"/>
      <c r="ME210" s="95"/>
      <c r="MF210" s="95"/>
      <c r="MG210" s="95"/>
      <c r="MH210" s="95"/>
      <c r="MI210" s="95"/>
      <c r="MJ210" s="95"/>
      <c r="MK210" s="95"/>
    </row>
    <row r="211" spans="1:349" ht="19.5" x14ac:dyDescent="0.3">
      <c r="A211" s="97"/>
      <c r="B211" s="98"/>
      <c r="C211" s="99" t="s">
        <v>88</v>
      </c>
      <c r="D211" s="98"/>
      <c r="E211" s="98"/>
      <c r="F211" s="98"/>
      <c r="G211" s="125"/>
      <c r="H211" s="125"/>
      <c r="I211" s="98"/>
      <c r="J211" s="98"/>
      <c r="K211" s="98"/>
      <c r="L211" s="14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98"/>
      <c r="CR211" s="98"/>
      <c r="CS211" s="98"/>
      <c r="CT211" s="98"/>
      <c r="CU211" s="98"/>
      <c r="CV211" s="98"/>
      <c r="CW211" s="98"/>
      <c r="CX211" s="98"/>
      <c r="CY211" s="98"/>
      <c r="CZ211" s="98"/>
      <c r="DA211" s="98"/>
      <c r="DB211" s="98"/>
      <c r="DC211" s="98"/>
      <c r="DD211" s="98"/>
      <c r="DE211" s="98"/>
      <c r="DF211" s="98"/>
      <c r="DG211" s="98"/>
      <c r="DH211" s="98"/>
      <c r="DI211" s="98"/>
      <c r="DJ211" s="98"/>
      <c r="DK211" s="98"/>
      <c r="DL211" s="98"/>
      <c r="DM211" s="98"/>
      <c r="DN211" s="98"/>
      <c r="DO211" s="98"/>
      <c r="DP211" s="98"/>
      <c r="DQ211" s="98"/>
      <c r="DR211" s="98"/>
      <c r="DS211" s="98"/>
      <c r="DT211" s="98"/>
      <c r="DU211" s="98"/>
      <c r="DV211" s="98"/>
      <c r="DW211" s="98"/>
      <c r="DX211" s="98"/>
      <c r="DY211" s="98"/>
      <c r="DZ211" s="98"/>
      <c r="EA211" s="98"/>
      <c r="EB211" s="98"/>
      <c r="EC211" s="98"/>
      <c r="ED211" s="98"/>
      <c r="EE211" s="98"/>
      <c r="EF211" s="98"/>
      <c r="EG211" s="98"/>
      <c r="EH211" s="98"/>
      <c r="EI211" s="98"/>
      <c r="EJ211" s="98"/>
      <c r="EK211" s="98"/>
      <c r="EL211" s="98"/>
      <c r="EM211" s="98"/>
      <c r="EN211" s="98"/>
      <c r="EO211" s="98"/>
      <c r="EP211" s="98"/>
      <c r="EQ211" s="98"/>
      <c r="ER211" s="98"/>
      <c r="ES211" s="98"/>
      <c r="ET211" s="98"/>
      <c r="EU211" s="98"/>
      <c r="EV211" s="98"/>
      <c r="EW211" s="98"/>
      <c r="EX211" s="98"/>
      <c r="EY211" s="98"/>
      <c r="EZ211" s="98"/>
      <c r="FA211" s="98"/>
      <c r="FB211" s="98"/>
      <c r="FC211" s="98"/>
      <c r="FD211" s="98"/>
      <c r="FE211" s="98"/>
      <c r="FF211" s="98"/>
      <c r="FG211" s="98"/>
      <c r="FH211" s="98"/>
      <c r="FI211" s="98"/>
      <c r="FJ211" s="98"/>
      <c r="FK211" s="98"/>
      <c r="FL211" s="98"/>
      <c r="FM211" s="98"/>
      <c r="FN211" s="98"/>
      <c r="FO211" s="98"/>
      <c r="FP211" s="98"/>
      <c r="FQ211" s="98"/>
      <c r="FR211" s="98"/>
      <c r="FS211" s="98"/>
      <c r="FT211" s="98"/>
      <c r="FU211" s="98"/>
      <c r="FV211" s="98"/>
      <c r="FW211" s="98"/>
      <c r="FX211" s="98"/>
      <c r="FY211" s="98"/>
      <c r="FZ211" s="98"/>
      <c r="GA211" s="98"/>
      <c r="GB211" s="98"/>
      <c r="GC211" s="98"/>
      <c r="GD211" s="98"/>
      <c r="GE211" s="98"/>
      <c r="GF211" s="98"/>
      <c r="GG211" s="98"/>
      <c r="GH211" s="98"/>
      <c r="GI211" s="98"/>
      <c r="GJ211" s="98"/>
      <c r="GK211" s="98"/>
      <c r="GL211" s="98"/>
      <c r="GM211" s="98"/>
      <c r="GN211" s="98"/>
      <c r="GO211" s="98"/>
      <c r="GP211" s="98"/>
      <c r="GQ211" s="98"/>
      <c r="GR211" s="98"/>
      <c r="GS211" s="98"/>
      <c r="GT211" s="98"/>
      <c r="GU211" s="98"/>
      <c r="GV211" s="98"/>
      <c r="GW211" s="98"/>
      <c r="GX211" s="98"/>
      <c r="GY211" s="98"/>
      <c r="GZ211" s="98"/>
      <c r="HA211" s="98"/>
      <c r="HB211" s="98"/>
      <c r="HC211" s="98"/>
      <c r="HD211" s="98"/>
      <c r="HE211" s="98"/>
      <c r="HF211" s="98"/>
      <c r="HG211" s="98"/>
      <c r="HH211" s="98"/>
      <c r="HI211" s="98"/>
      <c r="HJ211" s="98"/>
      <c r="HK211" s="98"/>
      <c r="HL211" s="98"/>
      <c r="HM211" s="98"/>
      <c r="HN211" s="98"/>
      <c r="HO211" s="98"/>
      <c r="HP211" s="98"/>
      <c r="HQ211" s="98"/>
      <c r="HR211" s="98"/>
      <c r="HS211" s="98"/>
      <c r="HT211" s="98"/>
      <c r="HU211" s="98"/>
      <c r="HV211" s="98"/>
      <c r="HW211" s="98"/>
      <c r="HX211" s="98"/>
      <c r="HY211" s="98"/>
      <c r="HZ211" s="98"/>
      <c r="IA211" s="98"/>
      <c r="IB211" s="98"/>
      <c r="IC211" s="98"/>
      <c r="ID211" s="98"/>
      <c r="IE211" s="98"/>
      <c r="IF211" s="98"/>
      <c r="IG211" s="98"/>
      <c r="IH211" s="98"/>
      <c r="II211" s="98"/>
      <c r="IJ211" s="98"/>
      <c r="IK211" s="98"/>
      <c r="IL211" s="98"/>
      <c r="IM211" s="98"/>
      <c r="IN211" s="98"/>
      <c r="IO211" s="98"/>
      <c r="IP211" s="98"/>
      <c r="IQ211" s="98"/>
      <c r="IR211" s="98"/>
      <c r="IS211" s="98"/>
      <c r="IT211" s="98"/>
      <c r="IU211" s="98"/>
      <c r="IV211" s="98"/>
      <c r="IW211" s="98"/>
      <c r="IX211" s="98"/>
      <c r="IY211" s="98"/>
      <c r="IZ211" s="98"/>
      <c r="JA211" s="98"/>
      <c r="JB211" s="98"/>
      <c r="JC211" s="98"/>
      <c r="JD211" s="98"/>
      <c r="JE211" s="98"/>
      <c r="JF211" s="98"/>
      <c r="JG211" s="98"/>
      <c r="JH211" s="98"/>
      <c r="JI211" s="98"/>
      <c r="JJ211" s="98"/>
      <c r="JK211" s="98"/>
      <c r="JL211" s="98"/>
      <c r="JM211" s="98"/>
      <c r="JN211" s="98"/>
      <c r="JO211" s="98"/>
      <c r="JP211" s="98"/>
      <c r="JQ211" s="98"/>
      <c r="JR211" s="98"/>
      <c r="JS211" s="98"/>
      <c r="JT211" s="98"/>
      <c r="JU211" s="98"/>
      <c r="JV211" s="98"/>
      <c r="JW211" s="98"/>
      <c r="JX211" s="98"/>
      <c r="JY211" s="98"/>
      <c r="JZ211" s="98"/>
      <c r="KA211" s="98"/>
      <c r="KB211" s="98"/>
      <c r="KC211" s="98"/>
      <c r="KD211" s="98"/>
      <c r="KE211" s="98"/>
      <c r="KF211" s="98"/>
      <c r="KG211" s="98"/>
      <c r="KH211" s="98"/>
      <c r="KI211" s="98"/>
      <c r="KJ211" s="98"/>
      <c r="KK211" s="98"/>
      <c r="KL211" s="98"/>
      <c r="KM211" s="98"/>
      <c r="KN211" s="98"/>
      <c r="KO211" s="98"/>
      <c r="KP211" s="98"/>
      <c r="KQ211" s="98"/>
      <c r="KR211" s="98"/>
      <c r="KS211" s="98"/>
      <c r="KT211" s="98"/>
      <c r="KU211" s="98"/>
      <c r="KV211" s="98"/>
      <c r="KW211" s="98"/>
      <c r="KX211" s="98"/>
      <c r="KY211" s="98"/>
      <c r="KZ211" s="98"/>
      <c r="LA211" s="98"/>
      <c r="LB211" s="98"/>
      <c r="LC211" s="98"/>
      <c r="LD211" s="98"/>
      <c r="LE211" s="98"/>
      <c r="LF211" s="98"/>
      <c r="LG211" s="98"/>
      <c r="LH211" s="98"/>
      <c r="LI211" s="98"/>
      <c r="LJ211" s="98"/>
      <c r="LK211" s="98"/>
      <c r="LL211" s="98"/>
      <c r="LM211" s="98"/>
      <c r="LN211" s="98"/>
      <c r="LO211" s="98"/>
      <c r="LP211" s="98"/>
      <c r="LQ211" s="98"/>
      <c r="LR211" s="98"/>
      <c r="LS211" s="98"/>
      <c r="LT211" s="98"/>
      <c r="LU211" s="98"/>
      <c r="LV211" s="98"/>
      <c r="LW211" s="98"/>
      <c r="LX211" s="98"/>
      <c r="LY211" s="98"/>
      <c r="LZ211" s="98"/>
      <c r="MA211" s="98"/>
      <c r="MB211" s="98"/>
      <c r="MC211" s="98"/>
      <c r="MD211" s="98"/>
      <c r="ME211" s="98"/>
      <c r="MF211" s="98"/>
      <c r="MG211" s="98"/>
      <c r="MH211" s="98"/>
      <c r="MI211" s="98"/>
      <c r="MJ211" s="98"/>
      <c r="MK211" s="98"/>
    </row>
    <row r="212" spans="1:349" ht="39.75" customHeight="1" x14ac:dyDescent="0.25">
      <c r="A212" s="152" t="s">
        <v>160</v>
      </c>
      <c r="B212" s="152"/>
      <c r="C212" s="152"/>
      <c r="D212" s="152"/>
      <c r="E212" s="152"/>
      <c r="F212" s="152"/>
      <c r="G212" s="152"/>
      <c r="H212" s="152"/>
      <c r="I212" s="100"/>
      <c r="J212" s="100"/>
      <c r="K212" s="100"/>
      <c r="L212" s="149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  <c r="DB212" s="100"/>
      <c r="DC212" s="100"/>
      <c r="DD212" s="100"/>
      <c r="DE212" s="100"/>
      <c r="DF212" s="100"/>
      <c r="DG212" s="100"/>
      <c r="DH212" s="100"/>
      <c r="DI212" s="100"/>
      <c r="DJ212" s="100"/>
      <c r="DK212" s="100"/>
      <c r="DL212" s="100"/>
      <c r="DM212" s="100"/>
      <c r="DN212" s="100"/>
      <c r="DO212" s="100"/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0"/>
      <c r="DZ212" s="100"/>
      <c r="EA212" s="100"/>
      <c r="EB212" s="100"/>
      <c r="EC212" s="100"/>
      <c r="ED212" s="100"/>
      <c r="EE212" s="100"/>
      <c r="EF212" s="100"/>
      <c r="EG212" s="100"/>
      <c r="EH212" s="100"/>
      <c r="EI212" s="100"/>
      <c r="EJ212" s="100"/>
      <c r="EK212" s="100"/>
      <c r="EL212" s="100"/>
      <c r="EM212" s="100"/>
      <c r="EN212" s="100"/>
      <c r="EO212" s="100"/>
      <c r="EP212" s="100"/>
      <c r="EQ212" s="100"/>
      <c r="ER212" s="100"/>
      <c r="ES212" s="100"/>
      <c r="ET212" s="100"/>
      <c r="EU212" s="100"/>
      <c r="EV212" s="100"/>
      <c r="EW212" s="100"/>
      <c r="EX212" s="100"/>
      <c r="EY212" s="100"/>
      <c r="EZ212" s="100"/>
      <c r="FA212" s="100"/>
      <c r="FB212" s="100"/>
      <c r="FC212" s="100"/>
      <c r="FD212" s="100"/>
      <c r="FE212" s="100"/>
      <c r="FF212" s="100"/>
      <c r="FG212" s="100"/>
      <c r="FH212" s="100"/>
      <c r="FI212" s="100"/>
      <c r="FJ212" s="100"/>
      <c r="FK212" s="100"/>
      <c r="FL212" s="100"/>
      <c r="FM212" s="100"/>
      <c r="FN212" s="100"/>
      <c r="FO212" s="100"/>
      <c r="FP212" s="100"/>
      <c r="FQ212" s="100"/>
      <c r="FR212" s="100"/>
      <c r="FS212" s="100"/>
      <c r="FT212" s="100"/>
      <c r="FU212" s="100"/>
      <c r="FV212" s="100"/>
      <c r="FW212" s="100"/>
      <c r="FX212" s="100"/>
      <c r="FY212" s="100"/>
      <c r="FZ212" s="100"/>
      <c r="GA212" s="100"/>
      <c r="GB212" s="100"/>
      <c r="GC212" s="100"/>
      <c r="GD212" s="100"/>
      <c r="GE212" s="100"/>
      <c r="GF212" s="100"/>
      <c r="GG212" s="100"/>
      <c r="GH212" s="100"/>
      <c r="GI212" s="100"/>
      <c r="GJ212" s="100"/>
      <c r="GK212" s="100"/>
      <c r="GL212" s="100"/>
      <c r="GM212" s="100"/>
      <c r="GN212" s="100"/>
      <c r="GO212" s="100"/>
      <c r="GP212" s="100"/>
      <c r="GQ212" s="100"/>
      <c r="GR212" s="100"/>
      <c r="GS212" s="100"/>
      <c r="GT212" s="100"/>
      <c r="GU212" s="100"/>
      <c r="GV212" s="100"/>
      <c r="GW212" s="100"/>
      <c r="GX212" s="100"/>
      <c r="GY212" s="100"/>
      <c r="GZ212" s="100"/>
      <c r="HA212" s="100"/>
      <c r="HB212" s="100"/>
      <c r="HC212" s="100"/>
      <c r="HD212" s="100"/>
      <c r="HE212" s="100"/>
      <c r="HF212" s="100"/>
      <c r="HG212" s="100"/>
      <c r="HH212" s="100"/>
      <c r="HI212" s="100"/>
      <c r="HJ212" s="100"/>
      <c r="HK212" s="100"/>
      <c r="HL212" s="100"/>
      <c r="HM212" s="100"/>
      <c r="HN212" s="100"/>
      <c r="HO212" s="100"/>
      <c r="HP212" s="100"/>
      <c r="HQ212" s="100"/>
      <c r="HR212" s="100"/>
      <c r="HS212" s="100"/>
      <c r="HT212" s="100"/>
      <c r="HU212" s="100"/>
      <c r="HV212" s="100"/>
      <c r="HW212" s="100"/>
      <c r="HX212" s="100"/>
      <c r="HY212" s="100"/>
      <c r="HZ212" s="100"/>
      <c r="IA212" s="100"/>
      <c r="IB212" s="100"/>
      <c r="IC212" s="100"/>
      <c r="ID212" s="100"/>
      <c r="IE212" s="100"/>
      <c r="IF212" s="100"/>
      <c r="IG212" s="100"/>
      <c r="IH212" s="100"/>
      <c r="II212" s="100"/>
      <c r="IJ212" s="100"/>
      <c r="IK212" s="100"/>
      <c r="IL212" s="100"/>
      <c r="IM212" s="100"/>
      <c r="IN212" s="100"/>
      <c r="IO212" s="100"/>
      <c r="IP212" s="100"/>
      <c r="IQ212" s="100"/>
      <c r="IR212" s="100"/>
      <c r="IS212" s="100"/>
      <c r="IT212" s="100"/>
      <c r="IU212" s="100"/>
      <c r="IV212" s="100"/>
      <c r="IW212" s="100"/>
      <c r="IX212" s="100"/>
      <c r="IY212" s="100"/>
      <c r="IZ212" s="100"/>
      <c r="JA212" s="100"/>
      <c r="JB212" s="100"/>
      <c r="JC212" s="100"/>
      <c r="JD212" s="100"/>
      <c r="JE212" s="100"/>
      <c r="JF212" s="100"/>
      <c r="JG212" s="100"/>
      <c r="JH212" s="100"/>
      <c r="JI212" s="100"/>
      <c r="JJ212" s="100"/>
      <c r="JK212" s="100"/>
      <c r="JL212" s="100"/>
      <c r="JM212" s="100"/>
      <c r="JN212" s="100"/>
      <c r="JO212" s="100"/>
      <c r="JP212" s="100"/>
      <c r="JQ212" s="100"/>
      <c r="JR212" s="100"/>
      <c r="JS212" s="100"/>
      <c r="JT212" s="100"/>
      <c r="JU212" s="100"/>
      <c r="JV212" s="100"/>
      <c r="JW212" s="100"/>
      <c r="JX212" s="100"/>
      <c r="JY212" s="100"/>
      <c r="JZ212" s="100"/>
      <c r="KA212" s="100"/>
      <c r="KB212" s="100"/>
      <c r="KC212" s="100"/>
      <c r="KD212" s="100"/>
      <c r="KE212" s="100"/>
      <c r="KF212" s="100"/>
      <c r="KG212" s="100"/>
      <c r="KH212" s="100"/>
      <c r="KI212" s="100"/>
      <c r="KJ212" s="100"/>
      <c r="KK212" s="100"/>
      <c r="KL212" s="100"/>
      <c r="KM212" s="100"/>
      <c r="KN212" s="100"/>
      <c r="KO212" s="100"/>
      <c r="KP212" s="100"/>
      <c r="KQ212" s="100"/>
      <c r="KR212" s="100"/>
      <c r="KS212" s="100"/>
      <c r="KT212" s="100"/>
      <c r="KU212" s="100"/>
      <c r="KV212" s="100"/>
      <c r="KW212" s="100"/>
      <c r="KX212" s="100"/>
      <c r="KY212" s="100"/>
      <c r="KZ212" s="100"/>
      <c r="LA212" s="100"/>
      <c r="LB212" s="100"/>
      <c r="LC212" s="100"/>
      <c r="LD212" s="100"/>
      <c r="LE212" s="100"/>
      <c r="LF212" s="100"/>
      <c r="LG212" s="100"/>
      <c r="LH212" s="100"/>
      <c r="LI212" s="100"/>
      <c r="LJ212" s="100"/>
      <c r="LK212" s="100"/>
      <c r="LL212" s="100"/>
      <c r="LM212" s="100"/>
      <c r="LN212" s="100"/>
      <c r="LO212" s="100"/>
      <c r="LP212" s="100"/>
      <c r="LQ212" s="100"/>
      <c r="LR212" s="100"/>
      <c r="LS212" s="100"/>
      <c r="LT212" s="100"/>
      <c r="LU212" s="100"/>
      <c r="LV212" s="100"/>
      <c r="LW212" s="100"/>
      <c r="LX212" s="100"/>
      <c r="LY212" s="100"/>
      <c r="LZ212" s="100"/>
      <c r="MA212" s="100"/>
      <c r="MB212" s="100"/>
      <c r="MC212" s="100"/>
      <c r="MD212" s="100"/>
      <c r="ME212" s="100"/>
      <c r="MF212" s="100"/>
      <c r="MG212" s="100"/>
      <c r="MH212" s="100"/>
      <c r="MI212" s="100"/>
      <c r="MJ212" s="100"/>
      <c r="MK212" s="100"/>
    </row>
    <row r="213" spans="1:349" ht="21" customHeight="1" x14ac:dyDescent="0.25">
      <c r="A213" s="152" t="s">
        <v>89</v>
      </c>
      <c r="B213" s="152"/>
      <c r="C213" s="152"/>
      <c r="D213" s="152"/>
      <c r="E213" s="152"/>
      <c r="F213" s="152"/>
      <c r="G213" s="152"/>
      <c r="H213" s="152"/>
      <c r="I213" s="130"/>
      <c r="J213" s="130"/>
      <c r="K213" s="130"/>
      <c r="L213" s="15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0"/>
      <c r="BQ213" s="130"/>
      <c r="BR213" s="130"/>
      <c r="BS213" s="130"/>
      <c r="BT213" s="130"/>
      <c r="BU213" s="130"/>
      <c r="BV213" s="130"/>
      <c r="BW213" s="130"/>
      <c r="BX213" s="130"/>
      <c r="BY213" s="130"/>
      <c r="BZ213" s="130"/>
      <c r="CA213" s="130"/>
      <c r="CB213" s="130"/>
      <c r="CC213" s="130"/>
      <c r="CD213" s="130"/>
      <c r="CE213" s="130"/>
      <c r="CF213" s="130"/>
      <c r="CG213" s="130"/>
      <c r="CH213" s="130"/>
      <c r="CI213" s="130"/>
      <c r="CJ213" s="130"/>
      <c r="CK213" s="130"/>
      <c r="CL213" s="130"/>
      <c r="CM213" s="130"/>
      <c r="CN213" s="130"/>
      <c r="CO213" s="130"/>
      <c r="CP213" s="130"/>
      <c r="CQ213" s="130"/>
      <c r="CR213" s="130"/>
      <c r="CS213" s="130"/>
      <c r="CT213" s="130"/>
      <c r="CU213" s="130"/>
      <c r="CV213" s="130"/>
      <c r="CW213" s="130"/>
      <c r="CX213" s="130"/>
      <c r="CY213" s="130"/>
      <c r="CZ213" s="130"/>
      <c r="DA213" s="130"/>
      <c r="DB213" s="130"/>
      <c r="DC213" s="130"/>
      <c r="DD213" s="130"/>
      <c r="DE213" s="130"/>
      <c r="DF213" s="130"/>
      <c r="DG213" s="130"/>
      <c r="DH213" s="130"/>
      <c r="DI213" s="130"/>
      <c r="DJ213" s="130"/>
      <c r="DK213" s="130"/>
      <c r="DL213" s="130"/>
      <c r="DM213" s="130"/>
      <c r="DN213" s="130"/>
      <c r="DO213" s="130"/>
      <c r="DP213" s="130"/>
      <c r="DQ213" s="130"/>
      <c r="DR213" s="130"/>
      <c r="DS213" s="130"/>
      <c r="DT213" s="130"/>
      <c r="DU213" s="130"/>
      <c r="DV213" s="130"/>
      <c r="DW213" s="130"/>
      <c r="DX213" s="130"/>
      <c r="DY213" s="130"/>
      <c r="DZ213" s="130"/>
      <c r="EA213" s="130"/>
      <c r="EB213" s="130"/>
      <c r="EC213" s="130"/>
      <c r="ED213" s="130"/>
      <c r="EE213" s="130"/>
      <c r="EF213" s="130"/>
      <c r="EG213" s="130"/>
      <c r="EH213" s="130"/>
      <c r="EI213" s="130"/>
      <c r="EJ213" s="130"/>
      <c r="EK213" s="130"/>
      <c r="EL213" s="130"/>
      <c r="EM213" s="130"/>
      <c r="EN213" s="130"/>
      <c r="EO213" s="130"/>
      <c r="EP213" s="130"/>
      <c r="EQ213" s="130"/>
      <c r="ER213" s="130"/>
      <c r="ES213" s="130"/>
      <c r="ET213" s="130"/>
      <c r="EU213" s="130"/>
      <c r="EV213" s="130"/>
      <c r="EW213" s="130"/>
      <c r="EX213" s="130"/>
      <c r="EY213" s="130"/>
      <c r="EZ213" s="130"/>
      <c r="FA213" s="130"/>
      <c r="FB213" s="130"/>
      <c r="FC213" s="130"/>
      <c r="FD213" s="130"/>
      <c r="FE213" s="130"/>
      <c r="FF213" s="130"/>
      <c r="FG213" s="130"/>
      <c r="FH213" s="130"/>
      <c r="FI213" s="130"/>
      <c r="FJ213" s="130"/>
      <c r="FK213" s="130"/>
      <c r="FL213" s="130"/>
      <c r="FM213" s="130"/>
      <c r="FN213" s="130"/>
      <c r="FO213" s="130"/>
      <c r="FP213" s="130"/>
      <c r="FQ213" s="130"/>
      <c r="FR213" s="130"/>
      <c r="FS213" s="130"/>
      <c r="FT213" s="130"/>
      <c r="FU213" s="130"/>
      <c r="FV213" s="130"/>
      <c r="FW213" s="130"/>
      <c r="FX213" s="130"/>
      <c r="FY213" s="130"/>
      <c r="FZ213" s="130"/>
      <c r="GA213" s="130"/>
      <c r="GB213" s="130"/>
      <c r="GC213" s="130"/>
      <c r="GD213" s="130"/>
      <c r="GE213" s="130"/>
      <c r="GF213" s="130"/>
      <c r="GG213" s="130"/>
      <c r="GH213" s="130"/>
      <c r="GI213" s="130"/>
      <c r="GJ213" s="130"/>
      <c r="GK213" s="130"/>
      <c r="GL213" s="130"/>
      <c r="GM213" s="130"/>
      <c r="GN213" s="130"/>
      <c r="GO213" s="130"/>
      <c r="GP213" s="130"/>
      <c r="GQ213" s="130"/>
      <c r="GR213" s="130"/>
      <c r="GS213" s="130"/>
      <c r="GT213" s="130"/>
      <c r="GU213" s="130"/>
      <c r="GV213" s="130"/>
      <c r="GW213" s="130"/>
      <c r="GX213" s="130"/>
      <c r="GY213" s="130"/>
      <c r="GZ213" s="130"/>
      <c r="HA213" s="130"/>
      <c r="HB213" s="130"/>
      <c r="HC213" s="130"/>
      <c r="HD213" s="130"/>
      <c r="HE213" s="130"/>
      <c r="HF213" s="130"/>
      <c r="HG213" s="130"/>
      <c r="HH213" s="130"/>
      <c r="HI213" s="130"/>
      <c r="HJ213" s="130"/>
      <c r="HK213" s="130"/>
      <c r="HL213" s="130"/>
      <c r="HM213" s="130"/>
      <c r="HN213" s="130"/>
      <c r="HO213" s="130"/>
      <c r="HP213" s="130"/>
      <c r="HQ213" s="130"/>
      <c r="HR213" s="130"/>
      <c r="HS213" s="130"/>
      <c r="HT213" s="130"/>
      <c r="HU213" s="130"/>
      <c r="HV213" s="130"/>
      <c r="HW213" s="130"/>
      <c r="HX213" s="130"/>
      <c r="HY213" s="130"/>
      <c r="HZ213" s="130"/>
      <c r="IA213" s="130"/>
      <c r="IB213" s="130"/>
      <c r="IC213" s="130"/>
      <c r="ID213" s="130"/>
      <c r="IE213" s="130"/>
      <c r="IF213" s="130"/>
      <c r="IG213" s="130"/>
      <c r="IH213" s="130"/>
      <c r="II213" s="130"/>
      <c r="IJ213" s="130"/>
      <c r="IK213" s="130"/>
      <c r="IL213" s="130"/>
      <c r="IM213" s="130"/>
      <c r="IN213" s="130"/>
      <c r="IO213" s="130"/>
      <c r="IP213" s="130"/>
      <c r="IQ213" s="130"/>
      <c r="IR213" s="130"/>
      <c r="IS213" s="130"/>
      <c r="IT213" s="130"/>
      <c r="IU213" s="130"/>
      <c r="IV213" s="130"/>
      <c r="IW213" s="130"/>
      <c r="IX213" s="130"/>
      <c r="IY213" s="130"/>
      <c r="IZ213" s="130"/>
      <c r="JA213" s="130"/>
      <c r="JB213" s="130"/>
      <c r="JC213" s="130"/>
      <c r="JD213" s="130"/>
      <c r="JE213" s="130"/>
      <c r="JF213" s="130"/>
      <c r="JG213" s="130"/>
      <c r="JH213" s="130"/>
      <c r="JI213" s="130"/>
      <c r="JJ213" s="130"/>
      <c r="JK213" s="130"/>
      <c r="JL213" s="130"/>
      <c r="JM213" s="130"/>
      <c r="JN213" s="130"/>
      <c r="JO213" s="130"/>
      <c r="JP213" s="130"/>
      <c r="JQ213" s="130"/>
      <c r="JR213" s="130"/>
      <c r="JS213" s="130"/>
      <c r="JT213" s="130"/>
      <c r="JU213" s="130"/>
      <c r="JV213" s="130"/>
      <c r="JW213" s="130"/>
      <c r="JX213" s="130"/>
      <c r="JY213" s="130"/>
      <c r="JZ213" s="130"/>
      <c r="KA213" s="130"/>
      <c r="KB213" s="130"/>
      <c r="KC213" s="130"/>
      <c r="KD213" s="130"/>
      <c r="KE213" s="130"/>
      <c r="KF213" s="130"/>
      <c r="KG213" s="130"/>
      <c r="KH213" s="130"/>
      <c r="KI213" s="130"/>
      <c r="KJ213" s="130"/>
      <c r="KK213" s="130"/>
      <c r="KL213" s="130"/>
      <c r="KM213" s="130"/>
      <c r="KN213" s="130"/>
      <c r="KO213" s="130"/>
      <c r="KP213" s="130"/>
      <c r="KQ213" s="130"/>
      <c r="KR213" s="130"/>
      <c r="KS213" s="130"/>
      <c r="KT213" s="130"/>
      <c r="KU213" s="130"/>
      <c r="KV213" s="130"/>
      <c r="KW213" s="130"/>
      <c r="KX213" s="130"/>
      <c r="KY213" s="130"/>
      <c r="KZ213" s="130"/>
      <c r="LA213" s="130"/>
      <c r="LB213" s="130"/>
      <c r="LC213" s="130"/>
      <c r="LD213" s="130"/>
      <c r="LE213" s="130"/>
      <c r="LF213" s="130"/>
      <c r="LG213" s="130"/>
      <c r="LH213" s="130"/>
      <c r="LI213" s="130"/>
      <c r="LJ213" s="130"/>
      <c r="LK213" s="130"/>
      <c r="LL213" s="130"/>
      <c r="LM213" s="130"/>
      <c r="LN213" s="130"/>
      <c r="LO213" s="130"/>
      <c r="LP213" s="130"/>
      <c r="LQ213" s="130"/>
      <c r="LR213" s="130"/>
      <c r="LS213" s="130"/>
      <c r="LT213" s="130"/>
      <c r="LU213" s="130"/>
      <c r="LV213" s="130"/>
      <c r="LW213" s="130"/>
      <c r="LX213" s="130"/>
      <c r="LY213" s="130"/>
      <c r="LZ213" s="130"/>
      <c r="MA213" s="130"/>
      <c r="MB213" s="130"/>
      <c r="MC213" s="130"/>
      <c r="MD213" s="130"/>
      <c r="ME213" s="130"/>
      <c r="MF213" s="130"/>
      <c r="MG213" s="130"/>
      <c r="MH213" s="130"/>
      <c r="MI213" s="130"/>
      <c r="MJ213" s="130"/>
      <c r="MK213" s="130"/>
    </row>
    <row r="214" spans="1:349" ht="39.75" customHeight="1" x14ac:dyDescent="0.25">
      <c r="A214" s="152" t="s">
        <v>158</v>
      </c>
      <c r="B214" s="152"/>
      <c r="C214" s="152"/>
      <c r="D214" s="152"/>
      <c r="E214" s="152"/>
      <c r="F214" s="152"/>
      <c r="G214" s="152"/>
      <c r="H214" s="152"/>
      <c r="I214" s="130"/>
      <c r="J214" s="130"/>
      <c r="K214" s="130"/>
      <c r="L214" s="15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0"/>
      <c r="BQ214" s="130"/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0"/>
      <c r="CB214" s="130"/>
      <c r="CC214" s="130"/>
      <c r="CD214" s="130"/>
      <c r="CE214" s="130"/>
      <c r="CF214" s="130"/>
      <c r="CG214" s="130"/>
      <c r="CH214" s="130"/>
      <c r="CI214" s="130"/>
      <c r="CJ214" s="130"/>
      <c r="CK214" s="130"/>
      <c r="CL214" s="130"/>
      <c r="CM214" s="130"/>
      <c r="CN214" s="130"/>
      <c r="CO214" s="130"/>
      <c r="CP214" s="130"/>
      <c r="CQ214" s="130"/>
      <c r="CR214" s="130"/>
      <c r="CS214" s="130"/>
      <c r="CT214" s="130"/>
      <c r="CU214" s="130"/>
      <c r="CV214" s="130"/>
      <c r="CW214" s="130"/>
      <c r="CX214" s="130"/>
      <c r="CY214" s="130"/>
      <c r="CZ214" s="130"/>
      <c r="DA214" s="130"/>
      <c r="DB214" s="130"/>
      <c r="DC214" s="130"/>
      <c r="DD214" s="130"/>
      <c r="DE214" s="130"/>
      <c r="DF214" s="130"/>
      <c r="DG214" s="130"/>
      <c r="DH214" s="130"/>
      <c r="DI214" s="130"/>
      <c r="DJ214" s="130"/>
      <c r="DK214" s="130"/>
      <c r="DL214" s="130"/>
      <c r="DM214" s="130"/>
      <c r="DN214" s="130"/>
      <c r="DO214" s="130"/>
      <c r="DP214" s="130"/>
      <c r="DQ214" s="130"/>
      <c r="DR214" s="130"/>
      <c r="DS214" s="130"/>
      <c r="DT214" s="130"/>
      <c r="DU214" s="130"/>
      <c r="DV214" s="130"/>
      <c r="DW214" s="130"/>
      <c r="DX214" s="130"/>
      <c r="DY214" s="130"/>
      <c r="DZ214" s="130"/>
      <c r="EA214" s="130"/>
      <c r="EB214" s="130"/>
      <c r="EC214" s="130"/>
      <c r="ED214" s="130"/>
      <c r="EE214" s="130"/>
      <c r="EF214" s="130"/>
      <c r="EG214" s="130"/>
      <c r="EH214" s="130"/>
      <c r="EI214" s="130"/>
      <c r="EJ214" s="130"/>
      <c r="EK214" s="130"/>
      <c r="EL214" s="130"/>
      <c r="EM214" s="130"/>
      <c r="EN214" s="130"/>
      <c r="EO214" s="130"/>
      <c r="EP214" s="130"/>
      <c r="EQ214" s="130"/>
      <c r="ER214" s="130"/>
      <c r="ES214" s="130"/>
      <c r="ET214" s="130"/>
      <c r="EU214" s="130"/>
      <c r="EV214" s="130"/>
      <c r="EW214" s="130"/>
      <c r="EX214" s="130"/>
      <c r="EY214" s="130"/>
      <c r="EZ214" s="130"/>
      <c r="FA214" s="130"/>
      <c r="FB214" s="130"/>
      <c r="FC214" s="130"/>
      <c r="FD214" s="130"/>
      <c r="FE214" s="130"/>
      <c r="FF214" s="130"/>
      <c r="FG214" s="130"/>
      <c r="FH214" s="130"/>
      <c r="FI214" s="130"/>
      <c r="FJ214" s="130"/>
      <c r="FK214" s="130"/>
      <c r="FL214" s="130"/>
      <c r="FM214" s="130"/>
      <c r="FN214" s="130"/>
      <c r="FO214" s="130"/>
      <c r="FP214" s="130"/>
      <c r="FQ214" s="130"/>
      <c r="FR214" s="130"/>
      <c r="FS214" s="130"/>
      <c r="FT214" s="130"/>
      <c r="FU214" s="130"/>
      <c r="FV214" s="130"/>
      <c r="FW214" s="130"/>
      <c r="FX214" s="130"/>
      <c r="FY214" s="130"/>
      <c r="FZ214" s="130"/>
      <c r="GA214" s="130"/>
      <c r="GB214" s="130"/>
      <c r="GC214" s="130"/>
      <c r="GD214" s="130"/>
      <c r="GE214" s="130"/>
      <c r="GF214" s="130"/>
      <c r="GG214" s="130"/>
      <c r="GH214" s="130"/>
      <c r="GI214" s="130"/>
      <c r="GJ214" s="130"/>
      <c r="GK214" s="130"/>
      <c r="GL214" s="130"/>
      <c r="GM214" s="130"/>
      <c r="GN214" s="130"/>
      <c r="GO214" s="130"/>
      <c r="GP214" s="130"/>
      <c r="GQ214" s="130"/>
      <c r="GR214" s="130"/>
      <c r="GS214" s="130"/>
      <c r="GT214" s="130"/>
      <c r="GU214" s="130"/>
      <c r="GV214" s="130"/>
      <c r="GW214" s="130"/>
      <c r="GX214" s="130"/>
      <c r="GY214" s="130"/>
      <c r="GZ214" s="130"/>
      <c r="HA214" s="130"/>
      <c r="HB214" s="130"/>
      <c r="HC214" s="130"/>
      <c r="HD214" s="130"/>
      <c r="HE214" s="130"/>
      <c r="HF214" s="130"/>
      <c r="HG214" s="130"/>
      <c r="HH214" s="130"/>
      <c r="HI214" s="130"/>
      <c r="HJ214" s="130"/>
      <c r="HK214" s="130"/>
      <c r="HL214" s="130"/>
      <c r="HM214" s="130"/>
      <c r="HN214" s="130"/>
      <c r="HO214" s="130"/>
      <c r="HP214" s="130"/>
      <c r="HQ214" s="130"/>
      <c r="HR214" s="130"/>
      <c r="HS214" s="130"/>
      <c r="HT214" s="130"/>
      <c r="HU214" s="130"/>
      <c r="HV214" s="130"/>
      <c r="HW214" s="130"/>
      <c r="HX214" s="130"/>
      <c r="HY214" s="130"/>
      <c r="HZ214" s="130"/>
      <c r="IA214" s="130"/>
      <c r="IB214" s="130"/>
      <c r="IC214" s="130"/>
      <c r="ID214" s="130"/>
      <c r="IE214" s="130"/>
      <c r="IF214" s="130"/>
      <c r="IG214" s="130"/>
      <c r="IH214" s="130"/>
      <c r="II214" s="130"/>
      <c r="IJ214" s="130"/>
      <c r="IK214" s="130"/>
      <c r="IL214" s="130"/>
      <c r="IM214" s="130"/>
      <c r="IN214" s="130"/>
      <c r="IO214" s="130"/>
      <c r="IP214" s="130"/>
      <c r="IQ214" s="130"/>
      <c r="IR214" s="130"/>
      <c r="IS214" s="130"/>
      <c r="IT214" s="130"/>
      <c r="IU214" s="130"/>
      <c r="IV214" s="130"/>
      <c r="IW214" s="130"/>
      <c r="IX214" s="130"/>
      <c r="IY214" s="130"/>
      <c r="IZ214" s="130"/>
      <c r="JA214" s="130"/>
      <c r="JB214" s="130"/>
      <c r="JC214" s="130"/>
      <c r="JD214" s="130"/>
      <c r="JE214" s="130"/>
      <c r="JF214" s="130"/>
      <c r="JG214" s="130"/>
      <c r="JH214" s="130"/>
      <c r="JI214" s="130"/>
      <c r="JJ214" s="130"/>
      <c r="JK214" s="130"/>
      <c r="JL214" s="130"/>
      <c r="JM214" s="130"/>
      <c r="JN214" s="130"/>
      <c r="JO214" s="130"/>
      <c r="JP214" s="130"/>
      <c r="JQ214" s="130"/>
      <c r="JR214" s="130"/>
      <c r="JS214" s="130"/>
      <c r="JT214" s="130"/>
      <c r="JU214" s="130"/>
      <c r="JV214" s="130"/>
      <c r="JW214" s="130"/>
      <c r="JX214" s="130"/>
      <c r="JY214" s="130"/>
      <c r="JZ214" s="130"/>
      <c r="KA214" s="130"/>
      <c r="KB214" s="130"/>
      <c r="KC214" s="130"/>
      <c r="KD214" s="130"/>
      <c r="KE214" s="130"/>
      <c r="KF214" s="130"/>
      <c r="KG214" s="130"/>
      <c r="KH214" s="130"/>
      <c r="KI214" s="130"/>
      <c r="KJ214" s="130"/>
      <c r="KK214" s="130"/>
      <c r="KL214" s="130"/>
      <c r="KM214" s="130"/>
      <c r="KN214" s="130"/>
      <c r="KO214" s="130"/>
      <c r="KP214" s="130"/>
      <c r="KQ214" s="130"/>
      <c r="KR214" s="130"/>
      <c r="KS214" s="130"/>
      <c r="KT214" s="130"/>
      <c r="KU214" s="130"/>
      <c r="KV214" s="130"/>
      <c r="KW214" s="130"/>
      <c r="KX214" s="130"/>
      <c r="KY214" s="130"/>
      <c r="KZ214" s="130"/>
      <c r="LA214" s="130"/>
      <c r="LB214" s="130"/>
      <c r="LC214" s="130"/>
      <c r="LD214" s="130"/>
      <c r="LE214" s="130"/>
      <c r="LF214" s="130"/>
      <c r="LG214" s="130"/>
      <c r="LH214" s="130"/>
      <c r="LI214" s="130"/>
      <c r="LJ214" s="130"/>
      <c r="LK214" s="130"/>
      <c r="LL214" s="130"/>
      <c r="LM214" s="130"/>
      <c r="LN214" s="130"/>
      <c r="LO214" s="130"/>
      <c r="LP214" s="130"/>
      <c r="LQ214" s="130"/>
      <c r="LR214" s="130"/>
      <c r="LS214" s="130"/>
      <c r="LT214" s="130"/>
      <c r="LU214" s="130"/>
      <c r="LV214" s="130"/>
      <c r="LW214" s="130"/>
      <c r="LX214" s="130"/>
      <c r="LY214" s="130"/>
      <c r="LZ214" s="130"/>
      <c r="MA214" s="130"/>
      <c r="MB214" s="130"/>
      <c r="MC214" s="130"/>
      <c r="MD214" s="130"/>
      <c r="ME214" s="130"/>
      <c r="MF214" s="130"/>
      <c r="MG214" s="130"/>
      <c r="MH214" s="130"/>
      <c r="MI214" s="130"/>
      <c r="MJ214" s="130"/>
      <c r="MK214" s="130"/>
    </row>
    <row r="215" spans="1:349" ht="39.75" customHeight="1" x14ac:dyDescent="0.25">
      <c r="A215" s="152" t="s">
        <v>159</v>
      </c>
      <c r="B215" s="152"/>
      <c r="C215" s="152"/>
      <c r="D215" s="152"/>
      <c r="E215" s="152"/>
      <c r="F215" s="152"/>
      <c r="G215" s="152"/>
      <c r="H215" s="152"/>
      <c r="I215" s="130"/>
      <c r="J215" s="130"/>
      <c r="K215" s="130"/>
      <c r="L215" s="15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  <c r="BP215" s="130"/>
      <c r="BQ215" s="130"/>
      <c r="BR215" s="130"/>
      <c r="BS215" s="130"/>
      <c r="BT215" s="130"/>
      <c r="BU215" s="130"/>
      <c r="BV215" s="130"/>
      <c r="BW215" s="130"/>
      <c r="BX215" s="130"/>
      <c r="BY215" s="130"/>
      <c r="BZ215" s="130"/>
      <c r="CA215" s="130"/>
      <c r="CB215" s="130"/>
      <c r="CC215" s="130"/>
      <c r="CD215" s="130"/>
      <c r="CE215" s="130"/>
      <c r="CF215" s="130"/>
      <c r="CG215" s="130"/>
      <c r="CH215" s="130"/>
      <c r="CI215" s="130"/>
      <c r="CJ215" s="130"/>
      <c r="CK215" s="130"/>
      <c r="CL215" s="130"/>
      <c r="CM215" s="130"/>
      <c r="CN215" s="130"/>
      <c r="CO215" s="130"/>
      <c r="CP215" s="130"/>
      <c r="CQ215" s="130"/>
      <c r="CR215" s="130"/>
      <c r="CS215" s="130"/>
      <c r="CT215" s="130"/>
      <c r="CU215" s="130"/>
      <c r="CV215" s="130"/>
      <c r="CW215" s="130"/>
      <c r="CX215" s="130"/>
      <c r="CY215" s="130"/>
      <c r="CZ215" s="130"/>
      <c r="DA215" s="130"/>
      <c r="DB215" s="130"/>
      <c r="DC215" s="130"/>
      <c r="DD215" s="130"/>
      <c r="DE215" s="130"/>
      <c r="DF215" s="130"/>
      <c r="DG215" s="130"/>
      <c r="DH215" s="130"/>
      <c r="DI215" s="130"/>
      <c r="DJ215" s="130"/>
      <c r="DK215" s="130"/>
      <c r="DL215" s="130"/>
      <c r="DM215" s="130"/>
      <c r="DN215" s="130"/>
      <c r="DO215" s="130"/>
      <c r="DP215" s="130"/>
      <c r="DQ215" s="130"/>
      <c r="DR215" s="130"/>
      <c r="DS215" s="130"/>
      <c r="DT215" s="130"/>
      <c r="DU215" s="130"/>
      <c r="DV215" s="130"/>
      <c r="DW215" s="130"/>
      <c r="DX215" s="130"/>
      <c r="DY215" s="130"/>
      <c r="DZ215" s="130"/>
      <c r="EA215" s="130"/>
      <c r="EB215" s="130"/>
      <c r="EC215" s="130"/>
      <c r="ED215" s="130"/>
      <c r="EE215" s="130"/>
      <c r="EF215" s="130"/>
      <c r="EG215" s="130"/>
      <c r="EH215" s="130"/>
      <c r="EI215" s="130"/>
      <c r="EJ215" s="130"/>
      <c r="EK215" s="130"/>
      <c r="EL215" s="130"/>
      <c r="EM215" s="130"/>
      <c r="EN215" s="130"/>
      <c r="EO215" s="130"/>
      <c r="EP215" s="130"/>
      <c r="EQ215" s="130"/>
      <c r="ER215" s="130"/>
      <c r="ES215" s="130"/>
      <c r="ET215" s="130"/>
      <c r="EU215" s="130"/>
      <c r="EV215" s="130"/>
      <c r="EW215" s="130"/>
      <c r="EX215" s="130"/>
      <c r="EY215" s="130"/>
      <c r="EZ215" s="130"/>
      <c r="FA215" s="130"/>
      <c r="FB215" s="130"/>
      <c r="FC215" s="130"/>
      <c r="FD215" s="130"/>
      <c r="FE215" s="130"/>
      <c r="FF215" s="130"/>
      <c r="FG215" s="130"/>
      <c r="FH215" s="130"/>
      <c r="FI215" s="130"/>
      <c r="FJ215" s="130"/>
      <c r="FK215" s="130"/>
      <c r="FL215" s="130"/>
      <c r="FM215" s="130"/>
      <c r="FN215" s="130"/>
      <c r="FO215" s="130"/>
      <c r="FP215" s="130"/>
      <c r="FQ215" s="130"/>
      <c r="FR215" s="130"/>
      <c r="FS215" s="130"/>
      <c r="FT215" s="130"/>
      <c r="FU215" s="130"/>
      <c r="FV215" s="130"/>
      <c r="FW215" s="130"/>
      <c r="FX215" s="130"/>
      <c r="FY215" s="130"/>
      <c r="FZ215" s="130"/>
      <c r="GA215" s="130"/>
      <c r="GB215" s="130"/>
      <c r="GC215" s="130"/>
      <c r="GD215" s="130"/>
      <c r="GE215" s="130"/>
      <c r="GF215" s="130"/>
      <c r="GG215" s="130"/>
      <c r="GH215" s="130"/>
      <c r="GI215" s="130"/>
      <c r="GJ215" s="130"/>
      <c r="GK215" s="130"/>
      <c r="GL215" s="130"/>
      <c r="GM215" s="130"/>
      <c r="GN215" s="130"/>
      <c r="GO215" s="130"/>
      <c r="GP215" s="130"/>
      <c r="GQ215" s="130"/>
      <c r="GR215" s="130"/>
      <c r="GS215" s="130"/>
      <c r="GT215" s="130"/>
      <c r="GU215" s="130"/>
      <c r="GV215" s="130"/>
      <c r="GW215" s="130"/>
      <c r="GX215" s="130"/>
      <c r="GY215" s="130"/>
      <c r="GZ215" s="130"/>
      <c r="HA215" s="130"/>
      <c r="HB215" s="130"/>
      <c r="HC215" s="130"/>
      <c r="HD215" s="130"/>
      <c r="HE215" s="130"/>
      <c r="HF215" s="130"/>
      <c r="HG215" s="130"/>
      <c r="HH215" s="130"/>
      <c r="HI215" s="130"/>
      <c r="HJ215" s="130"/>
      <c r="HK215" s="130"/>
      <c r="HL215" s="130"/>
      <c r="HM215" s="130"/>
      <c r="HN215" s="130"/>
      <c r="HO215" s="130"/>
      <c r="HP215" s="130"/>
      <c r="HQ215" s="130"/>
      <c r="HR215" s="130"/>
      <c r="HS215" s="130"/>
      <c r="HT215" s="130"/>
      <c r="HU215" s="130"/>
      <c r="HV215" s="130"/>
      <c r="HW215" s="130"/>
      <c r="HX215" s="130"/>
      <c r="HY215" s="130"/>
      <c r="HZ215" s="130"/>
      <c r="IA215" s="130"/>
      <c r="IB215" s="130"/>
      <c r="IC215" s="130"/>
      <c r="ID215" s="130"/>
      <c r="IE215" s="130"/>
      <c r="IF215" s="130"/>
      <c r="IG215" s="130"/>
      <c r="IH215" s="130"/>
      <c r="II215" s="130"/>
      <c r="IJ215" s="130"/>
      <c r="IK215" s="130"/>
      <c r="IL215" s="130"/>
      <c r="IM215" s="130"/>
      <c r="IN215" s="130"/>
      <c r="IO215" s="130"/>
      <c r="IP215" s="130"/>
      <c r="IQ215" s="130"/>
      <c r="IR215" s="130"/>
      <c r="IS215" s="130"/>
      <c r="IT215" s="130"/>
      <c r="IU215" s="130"/>
      <c r="IV215" s="130"/>
      <c r="IW215" s="130"/>
      <c r="IX215" s="130"/>
      <c r="IY215" s="130"/>
      <c r="IZ215" s="130"/>
      <c r="JA215" s="130"/>
      <c r="JB215" s="130"/>
      <c r="JC215" s="130"/>
      <c r="JD215" s="130"/>
      <c r="JE215" s="130"/>
      <c r="JF215" s="130"/>
      <c r="JG215" s="130"/>
      <c r="JH215" s="130"/>
      <c r="JI215" s="130"/>
      <c r="JJ215" s="130"/>
      <c r="JK215" s="130"/>
      <c r="JL215" s="130"/>
      <c r="JM215" s="130"/>
      <c r="JN215" s="130"/>
      <c r="JO215" s="130"/>
      <c r="JP215" s="130"/>
      <c r="JQ215" s="130"/>
      <c r="JR215" s="130"/>
      <c r="JS215" s="130"/>
      <c r="JT215" s="130"/>
      <c r="JU215" s="130"/>
      <c r="JV215" s="130"/>
      <c r="JW215" s="130"/>
      <c r="JX215" s="130"/>
      <c r="JY215" s="130"/>
      <c r="JZ215" s="130"/>
      <c r="KA215" s="130"/>
      <c r="KB215" s="130"/>
      <c r="KC215" s="130"/>
      <c r="KD215" s="130"/>
      <c r="KE215" s="130"/>
      <c r="KF215" s="130"/>
      <c r="KG215" s="130"/>
      <c r="KH215" s="130"/>
      <c r="KI215" s="130"/>
      <c r="KJ215" s="130"/>
      <c r="KK215" s="130"/>
      <c r="KL215" s="130"/>
      <c r="KM215" s="130"/>
      <c r="KN215" s="130"/>
      <c r="KO215" s="130"/>
      <c r="KP215" s="130"/>
      <c r="KQ215" s="130"/>
      <c r="KR215" s="130"/>
      <c r="KS215" s="130"/>
      <c r="KT215" s="130"/>
      <c r="KU215" s="130"/>
      <c r="KV215" s="130"/>
      <c r="KW215" s="130"/>
      <c r="KX215" s="130"/>
      <c r="KY215" s="130"/>
      <c r="KZ215" s="130"/>
      <c r="LA215" s="130"/>
      <c r="LB215" s="130"/>
      <c r="LC215" s="130"/>
      <c r="LD215" s="130"/>
      <c r="LE215" s="130"/>
      <c r="LF215" s="130"/>
      <c r="LG215" s="130"/>
      <c r="LH215" s="130"/>
      <c r="LI215" s="130"/>
      <c r="LJ215" s="130"/>
      <c r="LK215" s="130"/>
      <c r="LL215" s="130"/>
      <c r="LM215" s="130"/>
      <c r="LN215" s="130"/>
      <c r="LO215" s="130"/>
      <c r="LP215" s="130"/>
      <c r="LQ215" s="130"/>
      <c r="LR215" s="130"/>
      <c r="LS215" s="130"/>
      <c r="LT215" s="130"/>
      <c r="LU215" s="130"/>
      <c r="LV215" s="130"/>
      <c r="LW215" s="130"/>
      <c r="LX215" s="130"/>
      <c r="LY215" s="130"/>
      <c r="LZ215" s="130"/>
      <c r="MA215" s="130"/>
      <c r="MB215" s="130"/>
      <c r="MC215" s="130"/>
      <c r="MD215" s="130"/>
      <c r="ME215" s="130"/>
      <c r="MF215" s="130"/>
      <c r="MG215" s="130"/>
      <c r="MH215" s="130"/>
      <c r="MI215" s="130"/>
      <c r="MJ215" s="130"/>
      <c r="MK215" s="130"/>
    </row>
    <row r="216" spans="1:349" ht="19.5" customHeight="1" x14ac:dyDescent="0.25">
      <c r="A216" s="152" t="s">
        <v>183</v>
      </c>
      <c r="B216" s="152"/>
      <c r="C216" s="152"/>
      <c r="D216" s="152"/>
      <c r="E216" s="152"/>
      <c r="F216" s="152"/>
      <c r="G216" s="152"/>
      <c r="H216" s="152"/>
      <c r="I216" s="130"/>
      <c r="J216" s="130"/>
      <c r="K216" s="130"/>
      <c r="L216" s="15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0"/>
      <c r="BQ216" s="130"/>
      <c r="BR216" s="130"/>
      <c r="BS216" s="130"/>
      <c r="BT216" s="130"/>
      <c r="BU216" s="130"/>
      <c r="BV216" s="130"/>
      <c r="BW216" s="130"/>
      <c r="BX216" s="130"/>
      <c r="BY216" s="130"/>
      <c r="BZ216" s="130"/>
      <c r="CA216" s="130"/>
      <c r="CB216" s="130"/>
      <c r="CC216" s="130"/>
      <c r="CD216" s="130"/>
      <c r="CE216" s="130"/>
      <c r="CF216" s="130"/>
      <c r="CG216" s="130"/>
      <c r="CH216" s="130"/>
      <c r="CI216" s="130"/>
      <c r="CJ216" s="130"/>
      <c r="CK216" s="130"/>
      <c r="CL216" s="130"/>
      <c r="CM216" s="130"/>
      <c r="CN216" s="130"/>
      <c r="CO216" s="130"/>
      <c r="CP216" s="130"/>
      <c r="CQ216" s="130"/>
      <c r="CR216" s="130"/>
      <c r="CS216" s="130"/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0"/>
      <c r="DF216" s="130"/>
      <c r="DG216" s="130"/>
      <c r="DH216" s="130"/>
      <c r="DI216" s="130"/>
      <c r="DJ216" s="130"/>
      <c r="DK216" s="130"/>
      <c r="DL216" s="130"/>
      <c r="DM216" s="130"/>
      <c r="DN216" s="130"/>
      <c r="DO216" s="130"/>
      <c r="DP216" s="130"/>
      <c r="DQ216" s="130"/>
      <c r="DR216" s="130"/>
      <c r="DS216" s="130"/>
      <c r="DT216" s="130"/>
      <c r="DU216" s="130"/>
      <c r="DV216" s="130"/>
      <c r="DW216" s="130"/>
      <c r="DX216" s="130"/>
      <c r="DY216" s="130"/>
      <c r="DZ216" s="130"/>
      <c r="EA216" s="130"/>
      <c r="EB216" s="130"/>
      <c r="EC216" s="130"/>
      <c r="ED216" s="130"/>
      <c r="EE216" s="130"/>
      <c r="EF216" s="130"/>
      <c r="EG216" s="130"/>
      <c r="EH216" s="130"/>
      <c r="EI216" s="130"/>
      <c r="EJ216" s="130"/>
      <c r="EK216" s="130"/>
      <c r="EL216" s="130"/>
      <c r="EM216" s="130"/>
      <c r="EN216" s="130"/>
      <c r="EO216" s="130"/>
      <c r="EP216" s="130"/>
      <c r="EQ216" s="130"/>
      <c r="ER216" s="130"/>
      <c r="ES216" s="130"/>
      <c r="ET216" s="130"/>
      <c r="EU216" s="130"/>
      <c r="EV216" s="130"/>
      <c r="EW216" s="130"/>
      <c r="EX216" s="130"/>
      <c r="EY216" s="130"/>
      <c r="EZ216" s="130"/>
      <c r="FA216" s="130"/>
      <c r="FB216" s="130"/>
      <c r="FC216" s="130"/>
      <c r="FD216" s="130"/>
      <c r="FE216" s="130"/>
      <c r="FF216" s="130"/>
      <c r="FG216" s="130"/>
      <c r="FH216" s="130"/>
      <c r="FI216" s="130"/>
      <c r="FJ216" s="130"/>
      <c r="FK216" s="130"/>
      <c r="FL216" s="130"/>
      <c r="FM216" s="130"/>
      <c r="FN216" s="130"/>
      <c r="FO216" s="130"/>
      <c r="FP216" s="130"/>
      <c r="FQ216" s="130"/>
      <c r="FR216" s="130"/>
      <c r="FS216" s="130"/>
      <c r="FT216" s="130"/>
      <c r="FU216" s="130"/>
      <c r="FV216" s="130"/>
      <c r="FW216" s="130"/>
      <c r="FX216" s="130"/>
      <c r="FY216" s="130"/>
      <c r="FZ216" s="130"/>
      <c r="GA216" s="130"/>
      <c r="GB216" s="130"/>
      <c r="GC216" s="130"/>
      <c r="GD216" s="130"/>
      <c r="GE216" s="130"/>
      <c r="GF216" s="130"/>
      <c r="GG216" s="130"/>
      <c r="GH216" s="130"/>
      <c r="GI216" s="130"/>
      <c r="GJ216" s="130"/>
      <c r="GK216" s="130"/>
      <c r="GL216" s="130"/>
      <c r="GM216" s="130"/>
      <c r="GN216" s="130"/>
      <c r="GO216" s="130"/>
      <c r="GP216" s="130"/>
      <c r="GQ216" s="130"/>
      <c r="GR216" s="130"/>
      <c r="GS216" s="130"/>
      <c r="GT216" s="130"/>
      <c r="GU216" s="130"/>
      <c r="GV216" s="130"/>
      <c r="GW216" s="130"/>
      <c r="GX216" s="130"/>
      <c r="GY216" s="130"/>
      <c r="GZ216" s="130"/>
      <c r="HA216" s="130"/>
      <c r="HB216" s="130"/>
      <c r="HC216" s="130"/>
      <c r="HD216" s="130"/>
      <c r="HE216" s="130"/>
      <c r="HF216" s="130"/>
      <c r="HG216" s="130"/>
      <c r="HH216" s="130"/>
      <c r="HI216" s="130"/>
      <c r="HJ216" s="130"/>
      <c r="HK216" s="130"/>
      <c r="HL216" s="130"/>
      <c r="HM216" s="130"/>
      <c r="HN216" s="130"/>
      <c r="HO216" s="130"/>
      <c r="HP216" s="130"/>
      <c r="HQ216" s="130"/>
      <c r="HR216" s="130"/>
      <c r="HS216" s="130"/>
      <c r="HT216" s="130"/>
      <c r="HU216" s="130"/>
      <c r="HV216" s="130"/>
      <c r="HW216" s="130"/>
      <c r="HX216" s="130"/>
      <c r="HY216" s="130"/>
      <c r="HZ216" s="130"/>
      <c r="IA216" s="130"/>
      <c r="IB216" s="130"/>
      <c r="IC216" s="130"/>
      <c r="ID216" s="130"/>
      <c r="IE216" s="130"/>
      <c r="IF216" s="130"/>
      <c r="IG216" s="130"/>
      <c r="IH216" s="130"/>
      <c r="II216" s="130"/>
      <c r="IJ216" s="130"/>
      <c r="IK216" s="130"/>
      <c r="IL216" s="130"/>
      <c r="IM216" s="130"/>
      <c r="IN216" s="130"/>
      <c r="IO216" s="130"/>
      <c r="IP216" s="130"/>
      <c r="IQ216" s="130"/>
      <c r="IR216" s="130"/>
      <c r="IS216" s="130"/>
      <c r="IT216" s="130"/>
      <c r="IU216" s="130"/>
      <c r="IV216" s="130"/>
      <c r="IW216" s="130"/>
      <c r="IX216" s="130"/>
      <c r="IY216" s="130"/>
      <c r="IZ216" s="130"/>
      <c r="JA216" s="130"/>
      <c r="JB216" s="130"/>
      <c r="JC216" s="130"/>
      <c r="JD216" s="130"/>
      <c r="JE216" s="130"/>
      <c r="JF216" s="130"/>
      <c r="JG216" s="130"/>
      <c r="JH216" s="130"/>
      <c r="JI216" s="130"/>
      <c r="JJ216" s="130"/>
      <c r="JK216" s="130"/>
      <c r="JL216" s="130"/>
      <c r="JM216" s="130"/>
      <c r="JN216" s="130"/>
      <c r="JO216" s="130"/>
      <c r="JP216" s="130"/>
      <c r="JQ216" s="130"/>
      <c r="JR216" s="130"/>
      <c r="JS216" s="130"/>
      <c r="JT216" s="130"/>
      <c r="JU216" s="130"/>
      <c r="JV216" s="130"/>
      <c r="JW216" s="130"/>
      <c r="JX216" s="130"/>
      <c r="JY216" s="130"/>
      <c r="JZ216" s="130"/>
      <c r="KA216" s="130"/>
      <c r="KB216" s="130"/>
      <c r="KC216" s="130"/>
      <c r="KD216" s="130"/>
      <c r="KE216" s="130"/>
      <c r="KF216" s="130"/>
      <c r="KG216" s="130"/>
      <c r="KH216" s="130"/>
      <c r="KI216" s="130"/>
      <c r="KJ216" s="130"/>
      <c r="KK216" s="130"/>
      <c r="KL216" s="130"/>
      <c r="KM216" s="130"/>
      <c r="KN216" s="130"/>
      <c r="KO216" s="130"/>
      <c r="KP216" s="130"/>
      <c r="KQ216" s="130"/>
      <c r="KR216" s="130"/>
      <c r="KS216" s="130"/>
      <c r="KT216" s="130"/>
      <c r="KU216" s="130"/>
      <c r="KV216" s="130"/>
      <c r="KW216" s="130"/>
      <c r="KX216" s="130"/>
      <c r="KY216" s="130"/>
      <c r="KZ216" s="130"/>
      <c r="LA216" s="130"/>
      <c r="LB216" s="130"/>
      <c r="LC216" s="130"/>
      <c r="LD216" s="130"/>
      <c r="LE216" s="130"/>
      <c r="LF216" s="130"/>
      <c r="LG216" s="130"/>
      <c r="LH216" s="130"/>
      <c r="LI216" s="130"/>
      <c r="LJ216" s="130"/>
      <c r="LK216" s="130"/>
      <c r="LL216" s="130"/>
      <c r="LM216" s="130"/>
      <c r="LN216" s="130"/>
      <c r="LO216" s="130"/>
      <c r="LP216" s="130"/>
      <c r="LQ216" s="130"/>
      <c r="LR216" s="130"/>
      <c r="LS216" s="130"/>
      <c r="LT216" s="130"/>
      <c r="LU216" s="130"/>
      <c r="LV216" s="130"/>
      <c r="LW216" s="130"/>
      <c r="LX216" s="130"/>
      <c r="LY216" s="130"/>
      <c r="LZ216" s="130"/>
      <c r="MA216" s="130"/>
      <c r="MB216" s="130"/>
      <c r="MC216" s="130"/>
      <c r="MD216" s="130"/>
      <c r="ME216" s="130"/>
      <c r="MF216" s="130"/>
      <c r="MG216" s="130"/>
      <c r="MH216" s="130"/>
      <c r="MI216" s="130"/>
      <c r="MJ216" s="130"/>
      <c r="MK216" s="130"/>
    </row>
    <row r="217" spans="1:349" x14ac:dyDescent="0.25">
      <c r="C217" s="68"/>
    </row>
    <row r="218" spans="1:349" x14ac:dyDescent="0.25">
      <c r="C218" s="68"/>
    </row>
    <row r="219" spans="1:349" x14ac:dyDescent="0.25">
      <c r="C219" s="68"/>
    </row>
    <row r="220" spans="1:349" x14ac:dyDescent="0.25">
      <c r="C220" s="68"/>
    </row>
    <row r="221" spans="1:349" x14ac:dyDescent="0.25">
      <c r="C221" s="68"/>
    </row>
    <row r="222" spans="1:349" x14ac:dyDescent="0.25">
      <c r="C222" s="68"/>
    </row>
    <row r="223" spans="1:349" x14ac:dyDescent="0.25">
      <c r="C223" s="68"/>
    </row>
    <row r="224" spans="1:349" x14ac:dyDescent="0.25">
      <c r="C224" s="68"/>
    </row>
    <row r="225" spans="3:3" x14ac:dyDescent="0.25">
      <c r="C225" s="68"/>
    </row>
    <row r="226" spans="3:3" x14ac:dyDescent="0.25">
      <c r="C226" s="68"/>
    </row>
    <row r="227" spans="3:3" x14ac:dyDescent="0.25">
      <c r="C227" s="68"/>
    </row>
    <row r="228" spans="3:3" x14ac:dyDescent="0.25">
      <c r="C228" s="68"/>
    </row>
    <row r="229" spans="3:3" x14ac:dyDescent="0.25">
      <c r="C229" s="68"/>
    </row>
    <row r="230" spans="3:3" x14ac:dyDescent="0.25">
      <c r="C230" s="68"/>
    </row>
    <row r="231" spans="3:3" x14ac:dyDescent="0.25">
      <c r="C231" s="68"/>
    </row>
    <row r="232" spans="3:3" x14ac:dyDescent="0.25">
      <c r="C232" s="68"/>
    </row>
    <row r="233" spans="3:3" x14ac:dyDescent="0.25">
      <c r="C233" s="68"/>
    </row>
    <row r="234" spans="3:3" x14ac:dyDescent="0.25">
      <c r="C234" s="68"/>
    </row>
    <row r="235" spans="3:3" x14ac:dyDescent="0.25">
      <c r="C235" s="68"/>
    </row>
    <row r="236" spans="3:3" x14ac:dyDescent="0.25">
      <c r="C236" s="68"/>
    </row>
    <row r="237" spans="3:3" x14ac:dyDescent="0.25">
      <c r="C237" s="68"/>
    </row>
    <row r="238" spans="3:3" x14ac:dyDescent="0.25">
      <c r="C238" s="68"/>
    </row>
    <row r="239" spans="3:3" x14ac:dyDescent="0.25">
      <c r="C239" s="68"/>
    </row>
    <row r="240" spans="3:3" x14ac:dyDescent="0.25">
      <c r="C240" s="68"/>
    </row>
    <row r="241" spans="3:3" x14ac:dyDescent="0.25">
      <c r="C241" s="68"/>
    </row>
    <row r="242" spans="3:3" x14ac:dyDescent="0.25">
      <c r="C242" s="68"/>
    </row>
    <row r="243" spans="3:3" x14ac:dyDescent="0.25">
      <c r="C243" s="68"/>
    </row>
    <row r="244" spans="3:3" x14ac:dyDescent="0.25">
      <c r="C244" s="68"/>
    </row>
    <row r="245" spans="3:3" x14ac:dyDescent="0.25">
      <c r="C245" s="68"/>
    </row>
    <row r="246" spans="3:3" x14ac:dyDescent="0.25">
      <c r="C246" s="68"/>
    </row>
    <row r="247" spans="3:3" x14ac:dyDescent="0.25">
      <c r="C247" s="68"/>
    </row>
    <row r="248" spans="3:3" x14ac:dyDescent="0.25">
      <c r="C248" s="68"/>
    </row>
    <row r="249" spans="3:3" x14ac:dyDescent="0.25">
      <c r="C249" s="68"/>
    </row>
    <row r="250" spans="3:3" x14ac:dyDescent="0.25">
      <c r="C250" s="68"/>
    </row>
    <row r="251" spans="3:3" x14ac:dyDescent="0.25">
      <c r="C251" s="68"/>
    </row>
    <row r="252" spans="3:3" x14ac:dyDescent="0.25">
      <c r="C252" s="68"/>
    </row>
    <row r="253" spans="3:3" x14ac:dyDescent="0.25">
      <c r="C253" s="68"/>
    </row>
    <row r="254" spans="3:3" x14ac:dyDescent="0.25">
      <c r="C254" s="68"/>
    </row>
    <row r="255" spans="3:3" x14ac:dyDescent="0.25">
      <c r="C255" s="68"/>
    </row>
    <row r="256" spans="3:3" x14ac:dyDescent="0.25">
      <c r="C256" s="68"/>
    </row>
    <row r="257" spans="3:3" x14ac:dyDescent="0.25">
      <c r="C257" s="68"/>
    </row>
    <row r="258" spans="3:3" x14ac:dyDescent="0.25">
      <c r="C258" s="68"/>
    </row>
    <row r="259" spans="3:3" x14ac:dyDescent="0.25">
      <c r="C259" s="68"/>
    </row>
    <row r="260" spans="3:3" x14ac:dyDescent="0.25">
      <c r="C260" s="68"/>
    </row>
    <row r="261" spans="3:3" x14ac:dyDescent="0.25">
      <c r="C261" s="68"/>
    </row>
    <row r="262" spans="3:3" x14ac:dyDescent="0.25">
      <c r="C262" s="68"/>
    </row>
    <row r="263" spans="3:3" x14ac:dyDescent="0.25">
      <c r="C263" s="68"/>
    </row>
    <row r="264" spans="3:3" x14ac:dyDescent="0.25">
      <c r="C264" s="68"/>
    </row>
    <row r="265" spans="3:3" x14ac:dyDescent="0.25">
      <c r="C265" s="68"/>
    </row>
    <row r="266" spans="3:3" x14ac:dyDescent="0.25">
      <c r="C266" s="68"/>
    </row>
    <row r="267" spans="3:3" x14ac:dyDescent="0.25">
      <c r="C267" s="68"/>
    </row>
    <row r="268" spans="3:3" x14ac:dyDescent="0.25">
      <c r="C268" s="68"/>
    </row>
    <row r="269" spans="3:3" x14ac:dyDescent="0.25">
      <c r="C269" s="68"/>
    </row>
    <row r="270" spans="3:3" x14ac:dyDescent="0.25">
      <c r="C270" s="68"/>
    </row>
    <row r="271" spans="3:3" x14ac:dyDescent="0.25">
      <c r="C271" s="68"/>
    </row>
    <row r="272" spans="3:3" x14ac:dyDescent="0.25">
      <c r="C272" s="68"/>
    </row>
    <row r="273" spans="3:3" x14ac:dyDescent="0.25">
      <c r="C273" s="68"/>
    </row>
    <row r="274" spans="3:3" x14ac:dyDescent="0.25">
      <c r="C274" s="68"/>
    </row>
    <row r="275" spans="3:3" x14ac:dyDescent="0.25">
      <c r="C275" s="68"/>
    </row>
    <row r="276" spans="3:3" x14ac:dyDescent="0.25">
      <c r="C276" s="68"/>
    </row>
    <row r="277" spans="3:3" x14ac:dyDescent="0.25">
      <c r="C277" s="68"/>
    </row>
    <row r="278" spans="3:3" x14ac:dyDescent="0.25">
      <c r="C278" s="68"/>
    </row>
    <row r="279" spans="3:3" x14ac:dyDescent="0.25">
      <c r="C279" s="68"/>
    </row>
    <row r="280" spans="3:3" x14ac:dyDescent="0.25">
      <c r="C280" s="68"/>
    </row>
    <row r="281" spans="3:3" x14ac:dyDescent="0.25">
      <c r="C281" s="68"/>
    </row>
    <row r="282" spans="3:3" x14ac:dyDescent="0.25">
      <c r="C282" s="68"/>
    </row>
    <row r="283" spans="3:3" x14ac:dyDescent="0.25">
      <c r="C283" s="68"/>
    </row>
    <row r="284" spans="3:3" x14ac:dyDescent="0.25">
      <c r="C284" s="68"/>
    </row>
    <row r="285" spans="3:3" x14ac:dyDescent="0.25">
      <c r="C285" s="68"/>
    </row>
    <row r="286" spans="3:3" x14ac:dyDescent="0.25">
      <c r="C286" s="68"/>
    </row>
    <row r="287" spans="3:3" x14ac:dyDescent="0.25">
      <c r="C287" s="68"/>
    </row>
    <row r="288" spans="3:3" x14ac:dyDescent="0.25">
      <c r="C288" s="68"/>
    </row>
    <row r="289" spans="3:3" x14ac:dyDescent="0.25">
      <c r="C289" s="68"/>
    </row>
    <row r="290" spans="3:3" x14ac:dyDescent="0.25">
      <c r="C290" s="68"/>
    </row>
    <row r="291" spans="3:3" x14ac:dyDescent="0.25">
      <c r="C291" s="68"/>
    </row>
    <row r="292" spans="3:3" x14ac:dyDescent="0.25">
      <c r="C292" s="68"/>
    </row>
    <row r="293" spans="3:3" x14ac:dyDescent="0.25">
      <c r="C293" s="68"/>
    </row>
    <row r="294" spans="3:3" x14ac:dyDescent="0.25">
      <c r="C294" s="68"/>
    </row>
    <row r="295" spans="3:3" x14ac:dyDescent="0.25">
      <c r="C295" s="68"/>
    </row>
    <row r="296" spans="3:3" x14ac:dyDescent="0.25">
      <c r="C296" s="68"/>
    </row>
    <row r="297" spans="3:3" x14ac:dyDescent="0.25">
      <c r="C297" s="68"/>
    </row>
    <row r="298" spans="3:3" x14ac:dyDescent="0.25">
      <c r="C298" s="68"/>
    </row>
    <row r="299" spans="3:3" x14ac:dyDescent="0.25">
      <c r="C299" s="68"/>
    </row>
    <row r="300" spans="3:3" x14ac:dyDescent="0.25">
      <c r="C300" s="68"/>
    </row>
    <row r="301" spans="3:3" x14ac:dyDescent="0.25">
      <c r="C301" s="68"/>
    </row>
    <row r="302" spans="3:3" x14ac:dyDescent="0.25">
      <c r="C302" s="68"/>
    </row>
    <row r="303" spans="3:3" x14ac:dyDescent="0.25">
      <c r="C303" s="68"/>
    </row>
    <row r="304" spans="3:3" x14ac:dyDescent="0.25">
      <c r="C304" s="68"/>
    </row>
    <row r="305" spans="3:3" x14ac:dyDescent="0.25">
      <c r="C305" s="68"/>
    </row>
    <row r="306" spans="3:3" x14ac:dyDescent="0.25">
      <c r="C306" s="68"/>
    </row>
    <row r="307" spans="3:3" x14ac:dyDescent="0.25">
      <c r="C307" s="68"/>
    </row>
    <row r="308" spans="3:3" x14ac:dyDescent="0.25">
      <c r="C308" s="68"/>
    </row>
    <row r="309" spans="3:3" x14ac:dyDescent="0.25">
      <c r="C309" s="68"/>
    </row>
    <row r="310" spans="3:3" x14ac:dyDescent="0.25">
      <c r="C310" s="68"/>
    </row>
    <row r="311" spans="3:3" x14ac:dyDescent="0.25">
      <c r="C311" s="68"/>
    </row>
    <row r="312" spans="3:3" x14ac:dyDescent="0.25">
      <c r="C312" s="68"/>
    </row>
    <row r="313" spans="3:3" x14ac:dyDescent="0.25">
      <c r="C313" s="68"/>
    </row>
    <row r="314" spans="3:3" x14ac:dyDescent="0.25">
      <c r="C314" s="68"/>
    </row>
    <row r="315" spans="3:3" x14ac:dyDescent="0.25">
      <c r="C315" s="68"/>
    </row>
    <row r="316" spans="3:3" x14ac:dyDescent="0.25">
      <c r="C316" s="68"/>
    </row>
    <row r="317" spans="3:3" x14ac:dyDescent="0.25">
      <c r="C317" s="68"/>
    </row>
    <row r="318" spans="3:3" x14ac:dyDescent="0.25">
      <c r="C318" s="68"/>
    </row>
    <row r="319" spans="3:3" x14ac:dyDescent="0.25">
      <c r="C319" s="68"/>
    </row>
    <row r="320" spans="3:3" x14ac:dyDescent="0.25">
      <c r="C320" s="68"/>
    </row>
    <row r="321" spans="3:3" x14ac:dyDescent="0.25">
      <c r="C321" s="68"/>
    </row>
    <row r="322" spans="3:3" x14ac:dyDescent="0.25">
      <c r="C322" s="68"/>
    </row>
    <row r="323" spans="3:3" x14ac:dyDescent="0.25">
      <c r="C323" s="68"/>
    </row>
    <row r="324" spans="3:3" x14ac:dyDescent="0.25">
      <c r="C324" s="68"/>
    </row>
    <row r="325" spans="3:3" x14ac:dyDescent="0.25">
      <c r="C325" s="68"/>
    </row>
    <row r="326" spans="3:3" x14ac:dyDescent="0.25">
      <c r="C326" s="68"/>
    </row>
    <row r="327" spans="3:3" x14ac:dyDescent="0.25">
      <c r="C327" s="68"/>
    </row>
    <row r="328" spans="3:3" x14ac:dyDescent="0.25">
      <c r="C328" s="68"/>
    </row>
    <row r="329" spans="3:3" x14ac:dyDescent="0.25">
      <c r="C329" s="68"/>
    </row>
    <row r="330" spans="3:3" x14ac:dyDescent="0.25">
      <c r="C330" s="68"/>
    </row>
    <row r="331" spans="3:3" x14ac:dyDescent="0.25">
      <c r="C331" s="68"/>
    </row>
    <row r="332" spans="3:3" x14ac:dyDescent="0.25">
      <c r="C332" s="68"/>
    </row>
    <row r="333" spans="3:3" x14ac:dyDescent="0.25">
      <c r="C333" s="68"/>
    </row>
    <row r="334" spans="3:3" x14ac:dyDescent="0.25">
      <c r="C334" s="68"/>
    </row>
    <row r="335" spans="3:3" x14ac:dyDescent="0.25">
      <c r="C335" s="68"/>
    </row>
    <row r="336" spans="3:3" x14ac:dyDescent="0.25">
      <c r="C336" s="68"/>
    </row>
    <row r="337" spans="3:3" x14ac:dyDescent="0.25">
      <c r="C337" s="68"/>
    </row>
    <row r="338" spans="3:3" x14ac:dyDescent="0.25">
      <c r="C338" s="68"/>
    </row>
    <row r="339" spans="3:3" x14ac:dyDescent="0.25">
      <c r="C339" s="68"/>
    </row>
    <row r="340" spans="3:3" x14ac:dyDescent="0.25">
      <c r="C340" s="68"/>
    </row>
    <row r="341" spans="3:3" x14ac:dyDescent="0.25">
      <c r="C341" s="68"/>
    </row>
    <row r="342" spans="3:3" x14ac:dyDescent="0.25">
      <c r="C342" s="68"/>
    </row>
    <row r="343" spans="3:3" x14ac:dyDescent="0.25">
      <c r="C343" s="68"/>
    </row>
    <row r="344" spans="3:3" x14ac:dyDescent="0.25">
      <c r="C344" s="68"/>
    </row>
    <row r="345" spans="3:3" x14ac:dyDescent="0.25">
      <c r="C345" s="68"/>
    </row>
    <row r="346" spans="3:3" x14ac:dyDescent="0.25">
      <c r="C346" s="68"/>
    </row>
    <row r="347" spans="3:3" x14ac:dyDescent="0.25">
      <c r="C347" s="68"/>
    </row>
    <row r="348" spans="3:3" x14ac:dyDescent="0.25">
      <c r="C348" s="68"/>
    </row>
    <row r="349" spans="3:3" x14ac:dyDescent="0.25">
      <c r="C349" s="68"/>
    </row>
    <row r="350" spans="3:3" x14ac:dyDescent="0.25">
      <c r="C350" s="68"/>
    </row>
    <row r="351" spans="3:3" x14ac:dyDescent="0.25">
      <c r="C351" s="68"/>
    </row>
    <row r="352" spans="3:3" x14ac:dyDescent="0.25">
      <c r="C352" s="68"/>
    </row>
    <row r="353" spans="3:3" x14ac:dyDescent="0.25">
      <c r="C353" s="68"/>
    </row>
    <row r="354" spans="3:3" x14ac:dyDescent="0.25">
      <c r="C354" s="68"/>
    </row>
    <row r="355" spans="3:3" x14ac:dyDescent="0.25">
      <c r="C355" s="68"/>
    </row>
    <row r="356" spans="3:3" x14ac:dyDescent="0.25">
      <c r="C356" s="68"/>
    </row>
    <row r="357" spans="3:3" x14ac:dyDescent="0.25">
      <c r="C357" s="68"/>
    </row>
    <row r="358" spans="3:3" x14ac:dyDescent="0.25">
      <c r="C358" s="68"/>
    </row>
    <row r="359" spans="3:3" x14ac:dyDescent="0.25">
      <c r="C359" s="68"/>
    </row>
    <row r="360" spans="3:3" x14ac:dyDescent="0.25">
      <c r="C360" s="68"/>
    </row>
    <row r="361" spans="3:3" x14ac:dyDescent="0.25">
      <c r="C361" s="68"/>
    </row>
    <row r="362" spans="3:3" x14ac:dyDescent="0.25">
      <c r="C362" s="68"/>
    </row>
    <row r="363" spans="3:3" x14ac:dyDescent="0.25">
      <c r="C363" s="68"/>
    </row>
    <row r="364" spans="3:3" x14ac:dyDescent="0.25">
      <c r="C364" s="68"/>
    </row>
    <row r="365" spans="3:3" x14ac:dyDescent="0.25">
      <c r="C365" s="68"/>
    </row>
    <row r="366" spans="3:3" x14ac:dyDescent="0.25">
      <c r="C366" s="68"/>
    </row>
    <row r="367" spans="3:3" x14ac:dyDescent="0.25">
      <c r="C367" s="68"/>
    </row>
    <row r="368" spans="3:3" x14ac:dyDescent="0.25">
      <c r="C368" s="68"/>
    </row>
    <row r="369" spans="3:3" x14ac:dyDescent="0.25">
      <c r="C369" s="68"/>
    </row>
    <row r="370" spans="3:3" x14ac:dyDescent="0.25">
      <c r="C370" s="68"/>
    </row>
    <row r="371" spans="3:3" x14ac:dyDescent="0.25">
      <c r="C371" s="68"/>
    </row>
    <row r="372" spans="3:3" x14ac:dyDescent="0.25">
      <c r="C372" s="68"/>
    </row>
    <row r="373" spans="3:3" x14ac:dyDescent="0.25">
      <c r="C373" s="68"/>
    </row>
    <row r="374" spans="3:3" x14ac:dyDescent="0.25">
      <c r="C374" s="68"/>
    </row>
    <row r="375" spans="3:3" x14ac:dyDescent="0.25">
      <c r="C375" s="68"/>
    </row>
    <row r="376" spans="3:3" x14ac:dyDescent="0.25">
      <c r="C376" s="68"/>
    </row>
    <row r="377" spans="3:3" x14ac:dyDescent="0.25">
      <c r="C377" s="68"/>
    </row>
    <row r="378" spans="3:3" x14ac:dyDescent="0.25">
      <c r="C378" s="68"/>
    </row>
    <row r="379" spans="3:3" x14ac:dyDescent="0.25">
      <c r="C379" s="68"/>
    </row>
    <row r="380" spans="3:3" x14ac:dyDescent="0.25">
      <c r="C380" s="68"/>
    </row>
    <row r="381" spans="3:3" x14ac:dyDescent="0.25">
      <c r="C381" s="68"/>
    </row>
    <row r="382" spans="3:3" x14ac:dyDescent="0.25">
      <c r="C382" s="68"/>
    </row>
    <row r="383" spans="3:3" x14ac:dyDescent="0.25">
      <c r="C383" s="68"/>
    </row>
    <row r="384" spans="3:3" x14ac:dyDescent="0.25">
      <c r="C384" s="68"/>
    </row>
    <row r="385" spans="3:3" x14ac:dyDescent="0.25">
      <c r="C385" s="68"/>
    </row>
    <row r="386" spans="3:3" x14ac:dyDescent="0.25">
      <c r="C386" s="68"/>
    </row>
    <row r="387" spans="3:3" x14ac:dyDescent="0.25">
      <c r="C387" s="68"/>
    </row>
    <row r="388" spans="3:3" x14ac:dyDescent="0.25">
      <c r="C388" s="68"/>
    </row>
    <row r="389" spans="3:3" x14ac:dyDescent="0.25">
      <c r="C389" s="68"/>
    </row>
    <row r="390" spans="3:3" x14ac:dyDescent="0.25">
      <c r="C390" s="68"/>
    </row>
    <row r="391" spans="3:3" x14ac:dyDescent="0.25">
      <c r="C391" s="68"/>
    </row>
    <row r="392" spans="3:3" x14ac:dyDescent="0.25">
      <c r="C392" s="68"/>
    </row>
    <row r="393" spans="3:3" x14ac:dyDescent="0.25">
      <c r="C393" s="68"/>
    </row>
    <row r="394" spans="3:3" x14ac:dyDescent="0.25">
      <c r="C394" s="68"/>
    </row>
    <row r="395" spans="3:3" x14ac:dyDescent="0.25">
      <c r="C395" s="68"/>
    </row>
    <row r="396" spans="3:3" x14ac:dyDescent="0.25">
      <c r="C396" s="68"/>
    </row>
    <row r="397" spans="3:3" x14ac:dyDescent="0.25">
      <c r="C397" s="68"/>
    </row>
    <row r="398" spans="3:3" x14ac:dyDescent="0.25">
      <c r="C398" s="68"/>
    </row>
    <row r="399" spans="3:3" x14ac:dyDescent="0.25">
      <c r="C399" s="68"/>
    </row>
    <row r="400" spans="3:3" x14ac:dyDescent="0.25">
      <c r="C400" s="68"/>
    </row>
    <row r="401" spans="3:3" x14ac:dyDescent="0.25">
      <c r="C401" s="68"/>
    </row>
    <row r="402" spans="3:3" x14ac:dyDescent="0.25">
      <c r="C402" s="68"/>
    </row>
    <row r="403" spans="3:3" x14ac:dyDescent="0.25">
      <c r="C403" s="68"/>
    </row>
    <row r="404" spans="3:3" x14ac:dyDescent="0.25">
      <c r="C404" s="68"/>
    </row>
    <row r="405" spans="3:3" x14ac:dyDescent="0.25">
      <c r="C405" s="68"/>
    </row>
    <row r="406" spans="3:3" x14ac:dyDescent="0.25">
      <c r="C406" s="68"/>
    </row>
    <row r="407" spans="3:3" x14ac:dyDescent="0.25">
      <c r="C407" s="68"/>
    </row>
    <row r="408" spans="3:3" x14ac:dyDescent="0.25">
      <c r="C408" s="68"/>
    </row>
    <row r="409" spans="3:3" x14ac:dyDescent="0.25">
      <c r="C409" s="68"/>
    </row>
    <row r="410" spans="3:3" x14ac:dyDescent="0.25">
      <c r="C410" s="68"/>
    </row>
    <row r="411" spans="3:3" x14ac:dyDescent="0.25">
      <c r="C411" s="68"/>
    </row>
    <row r="412" spans="3:3" x14ac:dyDescent="0.25">
      <c r="C412" s="68"/>
    </row>
    <row r="413" spans="3:3" x14ac:dyDescent="0.25">
      <c r="C413" s="68"/>
    </row>
    <row r="414" spans="3:3" x14ac:dyDescent="0.25">
      <c r="C414" s="68"/>
    </row>
    <row r="415" spans="3:3" x14ac:dyDescent="0.25">
      <c r="C415" s="68"/>
    </row>
    <row r="416" spans="3:3" x14ac:dyDescent="0.25">
      <c r="C416" s="68"/>
    </row>
    <row r="417" spans="3:3" x14ac:dyDescent="0.25">
      <c r="C417" s="68"/>
    </row>
    <row r="418" spans="3:3" x14ac:dyDescent="0.25">
      <c r="C418" s="68"/>
    </row>
    <row r="419" spans="3:3" x14ac:dyDescent="0.25">
      <c r="C419" s="68"/>
    </row>
    <row r="420" spans="3:3" x14ac:dyDescent="0.25">
      <c r="C420" s="68"/>
    </row>
    <row r="421" spans="3:3" x14ac:dyDescent="0.25">
      <c r="C421" s="68"/>
    </row>
    <row r="422" spans="3:3" x14ac:dyDescent="0.25">
      <c r="C422" s="68"/>
    </row>
    <row r="423" spans="3:3" x14ac:dyDescent="0.25">
      <c r="C423" s="68"/>
    </row>
    <row r="424" spans="3:3" x14ac:dyDescent="0.25">
      <c r="C424" s="68"/>
    </row>
    <row r="425" spans="3:3" x14ac:dyDescent="0.25">
      <c r="C425" s="68"/>
    </row>
    <row r="426" spans="3:3" x14ac:dyDescent="0.25">
      <c r="C426" s="68"/>
    </row>
    <row r="427" spans="3:3" x14ac:dyDescent="0.25">
      <c r="C427" s="68"/>
    </row>
    <row r="428" spans="3:3" x14ac:dyDescent="0.25">
      <c r="C428" s="68"/>
    </row>
    <row r="429" spans="3:3" x14ac:dyDescent="0.25">
      <c r="C429" s="68"/>
    </row>
    <row r="430" spans="3:3" x14ac:dyDescent="0.25">
      <c r="C430" s="68"/>
    </row>
    <row r="431" spans="3:3" x14ac:dyDescent="0.25">
      <c r="C431" s="68"/>
    </row>
    <row r="432" spans="3:3" x14ac:dyDescent="0.25">
      <c r="C432" s="68"/>
    </row>
    <row r="433" spans="3:3" x14ac:dyDescent="0.25">
      <c r="C433" s="68"/>
    </row>
    <row r="434" spans="3:3" x14ac:dyDescent="0.25">
      <c r="C434" s="68"/>
    </row>
    <row r="435" spans="3:3" x14ac:dyDescent="0.25">
      <c r="C435" s="68"/>
    </row>
    <row r="436" spans="3:3" x14ac:dyDescent="0.25">
      <c r="C436" s="68"/>
    </row>
    <row r="437" spans="3:3" x14ac:dyDescent="0.25">
      <c r="C437" s="68"/>
    </row>
    <row r="438" spans="3:3" x14ac:dyDescent="0.25">
      <c r="C438" s="68"/>
    </row>
    <row r="439" spans="3:3" x14ac:dyDescent="0.25">
      <c r="C439" s="68"/>
    </row>
    <row r="440" spans="3:3" x14ac:dyDescent="0.25">
      <c r="C440" s="68"/>
    </row>
    <row r="441" spans="3:3" x14ac:dyDescent="0.25">
      <c r="C441" s="68"/>
    </row>
    <row r="442" spans="3:3" x14ac:dyDescent="0.25">
      <c r="C442" s="68"/>
    </row>
    <row r="443" spans="3:3" x14ac:dyDescent="0.25">
      <c r="C443" s="68"/>
    </row>
    <row r="444" spans="3:3" x14ac:dyDescent="0.25">
      <c r="C444" s="68"/>
    </row>
    <row r="445" spans="3:3" x14ac:dyDescent="0.25">
      <c r="C445" s="68"/>
    </row>
    <row r="446" spans="3:3" x14ac:dyDescent="0.25">
      <c r="C446" s="68"/>
    </row>
    <row r="447" spans="3:3" x14ac:dyDescent="0.25">
      <c r="C447" s="68"/>
    </row>
    <row r="448" spans="3:3" x14ac:dyDescent="0.25">
      <c r="C448" s="68"/>
    </row>
    <row r="449" spans="3:3" x14ac:dyDescent="0.25">
      <c r="C449" s="68"/>
    </row>
    <row r="450" spans="3:3" x14ac:dyDescent="0.25">
      <c r="C450" s="68"/>
    </row>
    <row r="451" spans="3:3" x14ac:dyDescent="0.25">
      <c r="C451" s="68"/>
    </row>
    <row r="452" spans="3:3" x14ac:dyDescent="0.25">
      <c r="C452" s="68"/>
    </row>
    <row r="453" spans="3:3" x14ac:dyDescent="0.25">
      <c r="C453" s="68"/>
    </row>
    <row r="454" spans="3:3" x14ac:dyDescent="0.25">
      <c r="C454" s="68"/>
    </row>
    <row r="455" spans="3:3" x14ac:dyDescent="0.25">
      <c r="C455" s="68"/>
    </row>
    <row r="456" spans="3:3" x14ac:dyDescent="0.25">
      <c r="C456" s="68"/>
    </row>
    <row r="457" spans="3:3" x14ac:dyDescent="0.25">
      <c r="C457" s="68"/>
    </row>
    <row r="458" spans="3:3" x14ac:dyDescent="0.25">
      <c r="C458" s="68"/>
    </row>
    <row r="459" spans="3:3" x14ac:dyDescent="0.25">
      <c r="C459" s="68"/>
    </row>
    <row r="460" spans="3:3" x14ac:dyDescent="0.25">
      <c r="C460" s="68"/>
    </row>
    <row r="461" spans="3:3" x14ac:dyDescent="0.25">
      <c r="C461" s="68"/>
    </row>
    <row r="462" spans="3:3" x14ac:dyDescent="0.25">
      <c r="C462" s="68"/>
    </row>
    <row r="463" spans="3:3" x14ac:dyDescent="0.25">
      <c r="C463" s="68"/>
    </row>
    <row r="464" spans="3:3" x14ac:dyDescent="0.25">
      <c r="C464" s="68"/>
    </row>
    <row r="465" spans="3:3" x14ac:dyDescent="0.25">
      <c r="C465" s="68"/>
    </row>
    <row r="466" spans="3:3" x14ac:dyDescent="0.25">
      <c r="C466" s="68"/>
    </row>
    <row r="467" spans="3:3" x14ac:dyDescent="0.25">
      <c r="C467" s="68"/>
    </row>
    <row r="468" spans="3:3" x14ac:dyDescent="0.25">
      <c r="C468" s="68"/>
    </row>
    <row r="469" spans="3:3" x14ac:dyDescent="0.25">
      <c r="C469" s="68"/>
    </row>
    <row r="470" spans="3:3" x14ac:dyDescent="0.25">
      <c r="C470" s="68"/>
    </row>
    <row r="471" spans="3:3" x14ac:dyDescent="0.25">
      <c r="C471" s="68"/>
    </row>
    <row r="472" spans="3:3" x14ac:dyDescent="0.25">
      <c r="C472" s="68"/>
    </row>
    <row r="473" spans="3:3" x14ac:dyDescent="0.25">
      <c r="C473" s="68"/>
    </row>
    <row r="474" spans="3:3" x14ac:dyDescent="0.25">
      <c r="C474" s="68"/>
    </row>
    <row r="475" spans="3:3" x14ac:dyDescent="0.25">
      <c r="C475" s="68"/>
    </row>
    <row r="476" spans="3:3" x14ac:dyDescent="0.25">
      <c r="C476" s="68"/>
    </row>
    <row r="477" spans="3:3" x14ac:dyDescent="0.25">
      <c r="C477" s="68"/>
    </row>
    <row r="478" spans="3:3" x14ac:dyDescent="0.25">
      <c r="C478" s="68"/>
    </row>
    <row r="479" spans="3:3" x14ac:dyDescent="0.25">
      <c r="C479" s="68"/>
    </row>
    <row r="480" spans="3:3" x14ac:dyDescent="0.25">
      <c r="C480" s="68"/>
    </row>
    <row r="481" spans="3:3" x14ac:dyDescent="0.25">
      <c r="C481" s="68"/>
    </row>
    <row r="482" spans="3:3" x14ac:dyDescent="0.25">
      <c r="C482" s="68"/>
    </row>
    <row r="483" spans="3:3" x14ac:dyDescent="0.25">
      <c r="C483" s="68"/>
    </row>
    <row r="484" spans="3:3" x14ac:dyDescent="0.25">
      <c r="C484" s="68"/>
    </row>
    <row r="485" spans="3:3" x14ac:dyDescent="0.25">
      <c r="C485" s="68"/>
    </row>
    <row r="486" spans="3:3" x14ac:dyDescent="0.25">
      <c r="C486" s="68"/>
    </row>
    <row r="487" spans="3:3" x14ac:dyDescent="0.25">
      <c r="C487" s="68"/>
    </row>
    <row r="488" spans="3:3" x14ac:dyDescent="0.25">
      <c r="C488" s="68"/>
    </row>
    <row r="489" spans="3:3" x14ac:dyDescent="0.25">
      <c r="C489" s="68"/>
    </row>
    <row r="490" spans="3:3" x14ac:dyDescent="0.25">
      <c r="C490" s="68"/>
    </row>
    <row r="491" spans="3:3" x14ac:dyDescent="0.25">
      <c r="C491" s="68"/>
    </row>
    <row r="492" spans="3:3" x14ac:dyDescent="0.25">
      <c r="C492" s="68"/>
    </row>
    <row r="493" spans="3:3" x14ac:dyDescent="0.25">
      <c r="C493" s="68"/>
    </row>
    <row r="494" spans="3:3" x14ac:dyDescent="0.25">
      <c r="C494" s="68"/>
    </row>
    <row r="495" spans="3:3" x14ac:dyDescent="0.25">
      <c r="C495" s="68"/>
    </row>
    <row r="496" spans="3:3" x14ac:dyDescent="0.25">
      <c r="C496" s="68"/>
    </row>
    <row r="497" spans="3:3" x14ac:dyDescent="0.25">
      <c r="C497" s="68"/>
    </row>
    <row r="498" spans="3:3" x14ac:dyDescent="0.25">
      <c r="C498" s="68"/>
    </row>
    <row r="499" spans="3:3" x14ac:dyDescent="0.25">
      <c r="C499" s="68"/>
    </row>
    <row r="500" spans="3:3" x14ac:dyDescent="0.25">
      <c r="C500" s="68"/>
    </row>
    <row r="501" spans="3:3" x14ac:dyDescent="0.25">
      <c r="C501" s="68"/>
    </row>
    <row r="502" spans="3:3" x14ac:dyDescent="0.25">
      <c r="C502" s="68"/>
    </row>
    <row r="503" spans="3:3" x14ac:dyDescent="0.25">
      <c r="C503" s="68"/>
    </row>
    <row r="504" spans="3:3" x14ac:dyDescent="0.25">
      <c r="C504" s="68"/>
    </row>
    <row r="505" spans="3:3" x14ac:dyDescent="0.25">
      <c r="C505" s="68"/>
    </row>
    <row r="506" spans="3:3" x14ac:dyDescent="0.25">
      <c r="C506" s="68"/>
    </row>
    <row r="507" spans="3:3" x14ac:dyDescent="0.25">
      <c r="C507" s="68"/>
    </row>
    <row r="508" spans="3:3" x14ac:dyDescent="0.25">
      <c r="C508" s="68"/>
    </row>
    <row r="509" spans="3:3" x14ac:dyDescent="0.25">
      <c r="C509" s="68"/>
    </row>
    <row r="510" spans="3:3" x14ac:dyDescent="0.25">
      <c r="C510" s="68"/>
    </row>
    <row r="511" spans="3:3" x14ac:dyDescent="0.25">
      <c r="C511" s="68"/>
    </row>
    <row r="512" spans="3:3" x14ac:dyDescent="0.25">
      <c r="C512" s="68"/>
    </row>
    <row r="513" spans="3:3" x14ac:dyDescent="0.25">
      <c r="C513" s="68"/>
    </row>
    <row r="514" spans="3:3" x14ac:dyDescent="0.25">
      <c r="C514" s="68"/>
    </row>
    <row r="515" spans="3:3" x14ac:dyDescent="0.25">
      <c r="C515" s="68"/>
    </row>
    <row r="516" spans="3:3" x14ac:dyDescent="0.25">
      <c r="C516" s="68"/>
    </row>
    <row r="517" spans="3:3" x14ac:dyDescent="0.25">
      <c r="C517" s="68"/>
    </row>
    <row r="518" spans="3:3" x14ac:dyDescent="0.25">
      <c r="C518" s="68"/>
    </row>
    <row r="519" spans="3:3" x14ac:dyDescent="0.25">
      <c r="C519" s="68"/>
    </row>
    <row r="520" spans="3:3" x14ac:dyDescent="0.25">
      <c r="C520" s="68"/>
    </row>
    <row r="521" spans="3:3" x14ac:dyDescent="0.25">
      <c r="C521" s="68"/>
    </row>
    <row r="522" spans="3:3" x14ac:dyDescent="0.25">
      <c r="C522" s="68"/>
    </row>
    <row r="523" spans="3:3" x14ac:dyDescent="0.25">
      <c r="C523" s="68"/>
    </row>
    <row r="524" spans="3:3" x14ac:dyDescent="0.25">
      <c r="C524" s="68"/>
    </row>
    <row r="525" spans="3:3" x14ac:dyDescent="0.25">
      <c r="C525" s="68"/>
    </row>
    <row r="526" spans="3:3" x14ac:dyDescent="0.25">
      <c r="C526" s="68"/>
    </row>
    <row r="527" spans="3:3" x14ac:dyDescent="0.25">
      <c r="C527" s="68"/>
    </row>
    <row r="528" spans="3:3" x14ac:dyDescent="0.25">
      <c r="C528" s="68"/>
    </row>
    <row r="529" spans="3:3" x14ac:dyDescent="0.25">
      <c r="C529" s="68"/>
    </row>
    <row r="530" spans="3:3" x14ac:dyDescent="0.25">
      <c r="C530" s="68"/>
    </row>
    <row r="531" spans="3:3" x14ac:dyDescent="0.25">
      <c r="C531" s="68"/>
    </row>
    <row r="532" spans="3:3" x14ac:dyDescent="0.25">
      <c r="C532" s="68"/>
    </row>
    <row r="533" spans="3:3" x14ac:dyDescent="0.25">
      <c r="C533" s="68"/>
    </row>
    <row r="534" spans="3:3" x14ac:dyDescent="0.25">
      <c r="C534" s="68"/>
    </row>
    <row r="535" spans="3:3" x14ac:dyDescent="0.25">
      <c r="C535" s="68"/>
    </row>
    <row r="536" spans="3:3" x14ac:dyDescent="0.25">
      <c r="C536" s="68"/>
    </row>
    <row r="537" spans="3:3" x14ac:dyDescent="0.25">
      <c r="C537" s="68"/>
    </row>
    <row r="538" spans="3:3" x14ac:dyDescent="0.25">
      <c r="C538" s="68"/>
    </row>
    <row r="539" spans="3:3" x14ac:dyDescent="0.25">
      <c r="C539" s="68"/>
    </row>
    <row r="540" spans="3:3" x14ac:dyDescent="0.25">
      <c r="C540" s="68"/>
    </row>
    <row r="541" spans="3:3" x14ac:dyDescent="0.25">
      <c r="C541" s="68"/>
    </row>
    <row r="542" spans="3:3" x14ac:dyDescent="0.25">
      <c r="C542" s="68"/>
    </row>
    <row r="543" spans="3:3" x14ac:dyDescent="0.25">
      <c r="C543" s="68"/>
    </row>
    <row r="544" spans="3:3" x14ac:dyDescent="0.25">
      <c r="C544" s="68"/>
    </row>
    <row r="545" spans="3:3" x14ac:dyDescent="0.25">
      <c r="C545" s="68"/>
    </row>
    <row r="546" spans="3:3" x14ac:dyDescent="0.25">
      <c r="C546" s="68"/>
    </row>
    <row r="547" spans="3:3" x14ac:dyDescent="0.25">
      <c r="C547" s="68"/>
    </row>
    <row r="548" spans="3:3" x14ac:dyDescent="0.25">
      <c r="C548" s="68"/>
    </row>
    <row r="549" spans="3:3" x14ac:dyDescent="0.25">
      <c r="C549" s="68"/>
    </row>
    <row r="550" spans="3:3" x14ac:dyDescent="0.25">
      <c r="C550" s="68"/>
    </row>
    <row r="551" spans="3:3" x14ac:dyDescent="0.25">
      <c r="C551" s="68"/>
    </row>
    <row r="552" spans="3:3" x14ac:dyDescent="0.25">
      <c r="C552" s="68"/>
    </row>
    <row r="553" spans="3:3" x14ac:dyDescent="0.25">
      <c r="C553" s="68"/>
    </row>
    <row r="554" spans="3:3" x14ac:dyDescent="0.25">
      <c r="C554" s="68"/>
    </row>
    <row r="555" spans="3:3" x14ac:dyDescent="0.25">
      <c r="C555" s="68"/>
    </row>
    <row r="556" spans="3:3" x14ac:dyDescent="0.25">
      <c r="C556" s="68"/>
    </row>
    <row r="557" spans="3:3" x14ac:dyDescent="0.25">
      <c r="C557" s="68"/>
    </row>
    <row r="558" spans="3:3" x14ac:dyDescent="0.25">
      <c r="C558" s="68"/>
    </row>
    <row r="559" spans="3:3" x14ac:dyDescent="0.25">
      <c r="C559" s="68"/>
    </row>
    <row r="560" spans="3:3" x14ac:dyDescent="0.25">
      <c r="C560" s="68"/>
    </row>
    <row r="561" spans="3:3" x14ac:dyDescent="0.25">
      <c r="C561" s="68"/>
    </row>
    <row r="562" spans="3:3" x14ac:dyDescent="0.25">
      <c r="C562" s="68"/>
    </row>
    <row r="563" spans="3:3" x14ac:dyDescent="0.25">
      <c r="C563" s="68"/>
    </row>
    <row r="564" spans="3:3" x14ac:dyDescent="0.25">
      <c r="C564" s="68"/>
    </row>
    <row r="565" spans="3:3" x14ac:dyDescent="0.25">
      <c r="C565" s="68"/>
    </row>
    <row r="566" spans="3:3" x14ac:dyDescent="0.25">
      <c r="C566" s="68"/>
    </row>
    <row r="567" spans="3:3" x14ac:dyDescent="0.25">
      <c r="C567" s="68"/>
    </row>
    <row r="568" spans="3:3" x14ac:dyDescent="0.25">
      <c r="C568" s="68"/>
    </row>
    <row r="569" spans="3:3" x14ac:dyDescent="0.25">
      <c r="C569" s="68"/>
    </row>
    <row r="570" spans="3:3" x14ac:dyDescent="0.25">
      <c r="C570" s="68"/>
    </row>
    <row r="571" spans="3:3" x14ac:dyDescent="0.25">
      <c r="C571" s="68"/>
    </row>
    <row r="572" spans="3:3" x14ac:dyDescent="0.25">
      <c r="C572" s="68"/>
    </row>
    <row r="573" spans="3:3" x14ac:dyDescent="0.25">
      <c r="C573" s="68"/>
    </row>
    <row r="574" spans="3:3" x14ac:dyDescent="0.25">
      <c r="C574" s="68"/>
    </row>
    <row r="575" spans="3:3" x14ac:dyDescent="0.25">
      <c r="C575" s="68"/>
    </row>
    <row r="576" spans="3:3" x14ac:dyDescent="0.25">
      <c r="C576" s="68"/>
    </row>
    <row r="577" spans="3:3" x14ac:dyDescent="0.25">
      <c r="C577" s="68"/>
    </row>
    <row r="578" spans="3:3" x14ac:dyDescent="0.25">
      <c r="C578" s="68"/>
    </row>
    <row r="579" spans="3:3" x14ac:dyDescent="0.25">
      <c r="C579" s="68"/>
    </row>
    <row r="580" spans="3:3" x14ac:dyDescent="0.25">
      <c r="C580" s="68"/>
    </row>
    <row r="581" spans="3:3" x14ac:dyDescent="0.25">
      <c r="C581" s="68"/>
    </row>
    <row r="582" spans="3:3" x14ac:dyDescent="0.25">
      <c r="C582" s="68"/>
    </row>
    <row r="583" spans="3:3" x14ac:dyDescent="0.25">
      <c r="C583" s="68"/>
    </row>
    <row r="584" spans="3:3" x14ac:dyDescent="0.25">
      <c r="C584" s="68"/>
    </row>
    <row r="585" spans="3:3" x14ac:dyDescent="0.25">
      <c r="C585" s="68"/>
    </row>
    <row r="586" spans="3:3" x14ac:dyDescent="0.25">
      <c r="C586" s="68"/>
    </row>
    <row r="587" spans="3:3" x14ac:dyDescent="0.25">
      <c r="C587" s="68"/>
    </row>
    <row r="588" spans="3:3" x14ac:dyDescent="0.25">
      <c r="C588" s="68"/>
    </row>
    <row r="589" spans="3:3" x14ac:dyDescent="0.25">
      <c r="C589" s="68"/>
    </row>
    <row r="590" spans="3:3" x14ac:dyDescent="0.25">
      <c r="C590" s="68"/>
    </row>
    <row r="591" spans="3:3" x14ac:dyDescent="0.25">
      <c r="C591" s="68"/>
    </row>
    <row r="592" spans="3:3" x14ac:dyDescent="0.25">
      <c r="C592" s="68"/>
    </row>
    <row r="593" spans="3:3" x14ac:dyDescent="0.25">
      <c r="C593" s="68"/>
    </row>
    <row r="594" spans="3:3" x14ac:dyDescent="0.25">
      <c r="C594" s="68"/>
    </row>
    <row r="595" spans="3:3" x14ac:dyDescent="0.25">
      <c r="C595" s="68"/>
    </row>
    <row r="596" spans="3:3" x14ac:dyDescent="0.25">
      <c r="C596" s="68"/>
    </row>
    <row r="597" spans="3:3" x14ac:dyDescent="0.25">
      <c r="C597" s="68"/>
    </row>
    <row r="598" spans="3:3" x14ac:dyDescent="0.25">
      <c r="C598" s="68"/>
    </row>
    <row r="599" spans="3:3" x14ac:dyDescent="0.25">
      <c r="C599" s="68"/>
    </row>
    <row r="600" spans="3:3" x14ac:dyDescent="0.25">
      <c r="C600" s="68"/>
    </row>
    <row r="601" spans="3:3" x14ac:dyDescent="0.25">
      <c r="C601" s="68"/>
    </row>
    <row r="602" spans="3:3" x14ac:dyDescent="0.25">
      <c r="C602" s="68"/>
    </row>
    <row r="603" spans="3:3" x14ac:dyDescent="0.25">
      <c r="C603" s="68"/>
    </row>
    <row r="604" spans="3:3" x14ac:dyDescent="0.25">
      <c r="C604" s="68"/>
    </row>
    <row r="605" spans="3:3" x14ac:dyDescent="0.25">
      <c r="C605" s="68"/>
    </row>
    <row r="606" spans="3:3" x14ac:dyDescent="0.25">
      <c r="C606" s="68"/>
    </row>
    <row r="607" spans="3:3" x14ac:dyDescent="0.25">
      <c r="C607" s="68"/>
    </row>
    <row r="608" spans="3:3" x14ac:dyDescent="0.25">
      <c r="C608" s="68"/>
    </row>
    <row r="609" spans="3:3" x14ac:dyDescent="0.25">
      <c r="C609" s="68"/>
    </row>
    <row r="610" spans="3:3" x14ac:dyDescent="0.25">
      <c r="C610" s="68"/>
    </row>
    <row r="611" spans="3:3" x14ac:dyDescent="0.25">
      <c r="C611" s="68"/>
    </row>
    <row r="612" spans="3:3" x14ac:dyDescent="0.25">
      <c r="C612" s="68"/>
    </row>
    <row r="613" spans="3:3" x14ac:dyDescent="0.25">
      <c r="C613" s="68"/>
    </row>
    <row r="614" spans="3:3" x14ac:dyDescent="0.25">
      <c r="C614" s="68"/>
    </row>
    <row r="615" spans="3:3" x14ac:dyDescent="0.25">
      <c r="C615" s="68"/>
    </row>
    <row r="616" spans="3:3" x14ac:dyDescent="0.25">
      <c r="C616" s="68"/>
    </row>
    <row r="617" spans="3:3" x14ac:dyDescent="0.25">
      <c r="C617" s="68"/>
    </row>
    <row r="618" spans="3:3" x14ac:dyDescent="0.25">
      <c r="C618" s="68"/>
    </row>
    <row r="619" spans="3:3" x14ac:dyDescent="0.25">
      <c r="C619" s="68"/>
    </row>
    <row r="620" spans="3:3" x14ac:dyDescent="0.25">
      <c r="C620" s="68"/>
    </row>
    <row r="621" spans="3:3" x14ac:dyDescent="0.25">
      <c r="C621" s="68"/>
    </row>
    <row r="622" spans="3:3" x14ac:dyDescent="0.25">
      <c r="C622" s="68"/>
    </row>
    <row r="623" spans="3:3" x14ac:dyDescent="0.25">
      <c r="C623" s="68"/>
    </row>
    <row r="624" spans="3:3" x14ac:dyDescent="0.25">
      <c r="C624" s="68"/>
    </row>
    <row r="625" spans="3:3" x14ac:dyDescent="0.25">
      <c r="C625" s="68"/>
    </row>
    <row r="626" spans="3:3" x14ac:dyDescent="0.25">
      <c r="C626" s="68"/>
    </row>
    <row r="627" spans="3:3" x14ac:dyDescent="0.25">
      <c r="C627" s="68"/>
    </row>
    <row r="628" spans="3:3" x14ac:dyDescent="0.25">
      <c r="C628" s="68"/>
    </row>
    <row r="629" spans="3:3" x14ac:dyDescent="0.25">
      <c r="C629" s="68"/>
    </row>
    <row r="630" spans="3:3" x14ac:dyDescent="0.25">
      <c r="C630" s="68"/>
    </row>
    <row r="631" spans="3:3" x14ac:dyDescent="0.25">
      <c r="C631" s="68"/>
    </row>
    <row r="632" spans="3:3" x14ac:dyDescent="0.25">
      <c r="C632" s="68"/>
    </row>
    <row r="633" spans="3:3" x14ac:dyDescent="0.25">
      <c r="C633" s="68"/>
    </row>
    <row r="634" spans="3:3" x14ac:dyDescent="0.25">
      <c r="C634" s="68"/>
    </row>
    <row r="635" spans="3:3" x14ac:dyDescent="0.25">
      <c r="C635" s="68"/>
    </row>
    <row r="636" spans="3:3" x14ac:dyDescent="0.25">
      <c r="C636" s="68"/>
    </row>
    <row r="637" spans="3:3" x14ac:dyDescent="0.25">
      <c r="C637" s="68"/>
    </row>
    <row r="638" spans="3:3" x14ac:dyDescent="0.25">
      <c r="C638" s="68"/>
    </row>
    <row r="639" spans="3:3" x14ac:dyDescent="0.25">
      <c r="C639" s="68"/>
    </row>
    <row r="640" spans="3:3" x14ac:dyDescent="0.25">
      <c r="C640" s="68"/>
    </row>
    <row r="641" spans="3:3" x14ac:dyDescent="0.25">
      <c r="C641" s="68"/>
    </row>
    <row r="642" spans="3:3" x14ac:dyDescent="0.25">
      <c r="C642" s="68"/>
    </row>
    <row r="643" spans="3:3" x14ac:dyDescent="0.25">
      <c r="C643" s="68"/>
    </row>
    <row r="644" spans="3:3" x14ac:dyDescent="0.25">
      <c r="C644" s="68"/>
    </row>
    <row r="645" spans="3:3" x14ac:dyDescent="0.25">
      <c r="C645" s="68"/>
    </row>
    <row r="646" spans="3:3" x14ac:dyDescent="0.25">
      <c r="C646" s="68"/>
    </row>
    <row r="647" spans="3:3" x14ac:dyDescent="0.25">
      <c r="C647" s="68"/>
    </row>
    <row r="648" spans="3:3" x14ac:dyDescent="0.25">
      <c r="C648" s="68"/>
    </row>
    <row r="649" spans="3:3" x14ac:dyDescent="0.25">
      <c r="C649" s="68"/>
    </row>
    <row r="650" spans="3:3" x14ac:dyDescent="0.25">
      <c r="C650" s="68"/>
    </row>
    <row r="651" spans="3:3" x14ac:dyDescent="0.25">
      <c r="C651" s="68"/>
    </row>
    <row r="652" spans="3:3" x14ac:dyDescent="0.25">
      <c r="C652" s="68"/>
    </row>
    <row r="653" spans="3:3" x14ac:dyDescent="0.25">
      <c r="C653" s="68"/>
    </row>
    <row r="654" spans="3:3" x14ac:dyDescent="0.25">
      <c r="C654" s="68"/>
    </row>
    <row r="655" spans="3:3" x14ac:dyDescent="0.25">
      <c r="C655" s="68"/>
    </row>
    <row r="656" spans="3:3" x14ac:dyDescent="0.25">
      <c r="C656" s="68"/>
    </row>
    <row r="657" spans="3:3" x14ac:dyDescent="0.25">
      <c r="C657" s="68"/>
    </row>
    <row r="658" spans="3:3" x14ac:dyDescent="0.25">
      <c r="C658" s="68"/>
    </row>
    <row r="659" spans="3:3" x14ac:dyDescent="0.25">
      <c r="C659" s="68"/>
    </row>
    <row r="660" spans="3:3" x14ac:dyDescent="0.25">
      <c r="C660" s="68"/>
    </row>
    <row r="661" spans="3:3" x14ac:dyDescent="0.25">
      <c r="C661" s="68"/>
    </row>
    <row r="662" spans="3:3" x14ac:dyDescent="0.25">
      <c r="C662" s="68"/>
    </row>
    <row r="663" spans="3:3" x14ac:dyDescent="0.25">
      <c r="C663" s="68"/>
    </row>
    <row r="664" spans="3:3" x14ac:dyDescent="0.25">
      <c r="C664" s="68"/>
    </row>
    <row r="665" spans="3:3" x14ac:dyDescent="0.25">
      <c r="C665" s="68"/>
    </row>
    <row r="666" spans="3:3" x14ac:dyDescent="0.25">
      <c r="C666" s="68"/>
    </row>
    <row r="667" spans="3:3" x14ac:dyDescent="0.25">
      <c r="C667" s="68"/>
    </row>
    <row r="668" spans="3:3" x14ac:dyDescent="0.25">
      <c r="C668" s="68"/>
    </row>
    <row r="669" spans="3:3" x14ac:dyDescent="0.25">
      <c r="C669" s="68"/>
    </row>
    <row r="670" spans="3:3" x14ac:dyDescent="0.25">
      <c r="C670" s="68"/>
    </row>
    <row r="671" spans="3:3" x14ac:dyDescent="0.25">
      <c r="C671" s="68"/>
    </row>
    <row r="672" spans="3:3" x14ac:dyDescent="0.25">
      <c r="C672" s="68"/>
    </row>
    <row r="673" spans="3:3" x14ac:dyDescent="0.25">
      <c r="C673" s="68"/>
    </row>
    <row r="674" spans="3:3" x14ac:dyDescent="0.25">
      <c r="C674" s="68"/>
    </row>
    <row r="675" spans="3:3" x14ac:dyDescent="0.25">
      <c r="C675" s="68"/>
    </row>
    <row r="676" spans="3:3" x14ac:dyDescent="0.25">
      <c r="C676" s="68"/>
    </row>
    <row r="677" spans="3:3" x14ac:dyDescent="0.25">
      <c r="C677" s="68"/>
    </row>
    <row r="678" spans="3:3" x14ac:dyDescent="0.25">
      <c r="C678" s="68"/>
    </row>
    <row r="679" spans="3:3" x14ac:dyDescent="0.25">
      <c r="C679" s="68"/>
    </row>
    <row r="680" spans="3:3" x14ac:dyDescent="0.25">
      <c r="C680" s="68"/>
    </row>
    <row r="681" spans="3:3" x14ac:dyDescent="0.25">
      <c r="C681" s="68"/>
    </row>
    <row r="682" spans="3:3" x14ac:dyDescent="0.25">
      <c r="C682" s="68"/>
    </row>
    <row r="683" spans="3:3" x14ac:dyDescent="0.25">
      <c r="C683" s="68"/>
    </row>
    <row r="684" spans="3:3" x14ac:dyDescent="0.25">
      <c r="C684" s="68"/>
    </row>
    <row r="685" spans="3:3" x14ac:dyDescent="0.25">
      <c r="C685" s="68"/>
    </row>
    <row r="686" spans="3:3" x14ac:dyDescent="0.25">
      <c r="C686" s="68"/>
    </row>
    <row r="687" spans="3:3" x14ac:dyDescent="0.25">
      <c r="C687" s="68"/>
    </row>
    <row r="688" spans="3:3" x14ac:dyDescent="0.25">
      <c r="C688" s="68"/>
    </row>
    <row r="689" spans="3:3" x14ac:dyDescent="0.25">
      <c r="C689" s="68"/>
    </row>
    <row r="690" spans="3:3" x14ac:dyDescent="0.25">
      <c r="C690" s="68"/>
    </row>
    <row r="691" spans="3:3" x14ac:dyDescent="0.25">
      <c r="C691" s="68"/>
    </row>
    <row r="692" spans="3:3" x14ac:dyDescent="0.25">
      <c r="C692" s="68"/>
    </row>
    <row r="693" spans="3:3" x14ac:dyDescent="0.25">
      <c r="C693" s="68"/>
    </row>
    <row r="694" spans="3:3" x14ac:dyDescent="0.25">
      <c r="C694" s="68"/>
    </row>
    <row r="695" spans="3:3" x14ac:dyDescent="0.25">
      <c r="C695" s="68"/>
    </row>
    <row r="696" spans="3:3" x14ac:dyDescent="0.25">
      <c r="C696" s="68"/>
    </row>
    <row r="697" spans="3:3" x14ac:dyDescent="0.25">
      <c r="C697" s="68"/>
    </row>
    <row r="698" spans="3:3" x14ac:dyDescent="0.25">
      <c r="C698" s="68"/>
    </row>
    <row r="699" spans="3:3" x14ac:dyDescent="0.25">
      <c r="C699" s="68"/>
    </row>
    <row r="700" spans="3:3" x14ac:dyDescent="0.25">
      <c r="C700" s="68"/>
    </row>
    <row r="701" spans="3:3" x14ac:dyDescent="0.25">
      <c r="C701" s="68"/>
    </row>
    <row r="702" spans="3:3" x14ac:dyDescent="0.25">
      <c r="C702" s="68"/>
    </row>
    <row r="703" spans="3:3" x14ac:dyDescent="0.25">
      <c r="C703" s="68"/>
    </row>
    <row r="704" spans="3:3" x14ac:dyDescent="0.25">
      <c r="C704" s="68"/>
    </row>
    <row r="705" spans="3:3" x14ac:dyDescent="0.25">
      <c r="C705" s="68"/>
    </row>
    <row r="706" spans="3:3" x14ac:dyDescent="0.25">
      <c r="C706" s="68"/>
    </row>
    <row r="707" spans="3:3" x14ac:dyDescent="0.25">
      <c r="C707" s="68"/>
    </row>
    <row r="708" spans="3:3" x14ac:dyDescent="0.25">
      <c r="C708" s="68"/>
    </row>
    <row r="709" spans="3:3" x14ac:dyDescent="0.25">
      <c r="C709" s="68"/>
    </row>
    <row r="710" spans="3:3" x14ac:dyDescent="0.25">
      <c r="C710" s="68"/>
    </row>
    <row r="711" spans="3:3" x14ac:dyDescent="0.25">
      <c r="C711" s="68"/>
    </row>
    <row r="712" spans="3:3" x14ac:dyDescent="0.25">
      <c r="C712" s="68"/>
    </row>
    <row r="713" spans="3:3" x14ac:dyDescent="0.25">
      <c r="C713" s="68"/>
    </row>
    <row r="714" spans="3:3" x14ac:dyDescent="0.25">
      <c r="C714" s="68"/>
    </row>
    <row r="715" spans="3:3" x14ac:dyDescent="0.25">
      <c r="C715" s="68"/>
    </row>
    <row r="716" spans="3:3" x14ac:dyDescent="0.25">
      <c r="C716" s="68"/>
    </row>
    <row r="717" spans="3:3" x14ac:dyDescent="0.25">
      <c r="C717" s="68"/>
    </row>
    <row r="718" spans="3:3" x14ac:dyDescent="0.25">
      <c r="C718" s="68"/>
    </row>
    <row r="719" spans="3:3" x14ac:dyDescent="0.25">
      <c r="C719" s="68"/>
    </row>
    <row r="720" spans="3:3" x14ac:dyDescent="0.25">
      <c r="C720" s="68"/>
    </row>
    <row r="721" spans="3:3" x14ac:dyDescent="0.25">
      <c r="C721" s="68"/>
    </row>
    <row r="722" spans="3:3" x14ac:dyDescent="0.25">
      <c r="C722" s="68"/>
    </row>
    <row r="723" spans="3:3" x14ac:dyDescent="0.25">
      <c r="C723" s="68"/>
    </row>
    <row r="724" spans="3:3" x14ac:dyDescent="0.25">
      <c r="C724" s="68"/>
    </row>
    <row r="725" spans="3:3" x14ac:dyDescent="0.25">
      <c r="C725" s="68"/>
    </row>
    <row r="726" spans="3:3" x14ac:dyDescent="0.25">
      <c r="C726" s="68"/>
    </row>
    <row r="727" spans="3:3" x14ac:dyDescent="0.25">
      <c r="C727" s="68"/>
    </row>
    <row r="728" spans="3:3" x14ac:dyDescent="0.25">
      <c r="C728" s="68"/>
    </row>
    <row r="729" spans="3:3" x14ac:dyDescent="0.25">
      <c r="C729" s="68"/>
    </row>
  </sheetData>
  <sheetProtection password="CC39" sheet="1" objects="1" scenarios="1"/>
  <mergeCells count="47">
    <mergeCell ref="C169:C170"/>
    <mergeCell ref="A203:B203"/>
    <mergeCell ref="A204:B204"/>
    <mergeCell ref="A205:B205"/>
    <mergeCell ref="B40:B42"/>
    <mergeCell ref="B77:B79"/>
    <mergeCell ref="B46:B48"/>
    <mergeCell ref="B120:B122"/>
    <mergeCell ref="B55:B57"/>
    <mergeCell ref="B62:B64"/>
    <mergeCell ref="B73:B75"/>
    <mergeCell ref="B92:B94"/>
    <mergeCell ref="B109:B112"/>
    <mergeCell ref="B113:B115"/>
    <mergeCell ref="B116:B118"/>
    <mergeCell ref="B124:B126"/>
    <mergeCell ref="A1:H1"/>
    <mergeCell ref="C2:G2"/>
    <mergeCell ref="B7:B9"/>
    <mergeCell ref="B31:B33"/>
    <mergeCell ref="B16:B18"/>
    <mergeCell ref="B11:B13"/>
    <mergeCell ref="B24:B26"/>
    <mergeCell ref="G3:H3"/>
    <mergeCell ref="C124:C125"/>
    <mergeCell ref="B127:B130"/>
    <mergeCell ref="B133:B136"/>
    <mergeCell ref="B140:B142"/>
    <mergeCell ref="B145:B147"/>
    <mergeCell ref="B148:B150"/>
    <mergeCell ref="B153:B155"/>
    <mergeCell ref="B156:B159"/>
    <mergeCell ref="B163:B166"/>
    <mergeCell ref="B169:B171"/>
    <mergeCell ref="B172:B174"/>
    <mergeCell ref="B177:B179"/>
    <mergeCell ref="B180:B182"/>
    <mergeCell ref="B185:B188"/>
    <mergeCell ref="B189:B191"/>
    <mergeCell ref="B194:B197"/>
    <mergeCell ref="A216:H216"/>
    <mergeCell ref="A202:B202"/>
    <mergeCell ref="B201:H201"/>
    <mergeCell ref="A213:H213"/>
    <mergeCell ref="A214:H214"/>
    <mergeCell ref="A215:H215"/>
    <mergeCell ref="A212:H21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кырг.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Comp_100</dc:creator>
  <cp:lastModifiedBy>Администратор</cp:lastModifiedBy>
  <cp:lastPrinted>2008-01-20T11:19:49Z</cp:lastPrinted>
  <dcterms:created xsi:type="dcterms:W3CDTF">2017-10-25T05:10:50Z</dcterms:created>
  <dcterms:modified xsi:type="dcterms:W3CDTF">2008-01-20T15:13:54Z</dcterms:modified>
</cp:coreProperties>
</file>